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570" windowHeight="9345" activeTab="5"/>
  </bookViews>
  <sheets>
    <sheet name="ucitel" sheetId="5" r:id="rId1"/>
    <sheet name="2013-08" sheetId="2" r:id="rId2"/>
    <sheet name="2013-09" sheetId="4" r:id="rId3"/>
    <sheet name="2013-10" sheetId="6" r:id="rId4"/>
    <sheet name="2013-11" sheetId="7" r:id="rId5"/>
    <sheet name="2013-12" sheetId="8" r:id="rId6"/>
  </sheets>
  <definedNames>
    <definedName name="kal_rok">ucitel!$C$12</definedName>
    <definedName name="_xlnm.Print_Area" localSheetId="1">'2013-08'!$A$1:$P$38</definedName>
    <definedName name="orgaizace">ucitel!$C$5</definedName>
    <definedName name="organizace">ucitel!$C$5</definedName>
    <definedName name="pracov">ucitel!$C$6</definedName>
    <definedName name="prev_08">ucitel!$C$7</definedName>
    <definedName name="prev8">ucitel!$C$7</definedName>
    <definedName name="uvazek_1">ucitel!$C$10</definedName>
    <definedName name="uvazek_2">ucitel!$C$11</definedName>
    <definedName name="uvazek_tyden_1">ucitel!$C$10</definedName>
    <definedName name="uvazek_tyden_2">ucitel!$C$11</definedName>
  </definedNames>
  <calcPr calcId="145621"/>
</workbook>
</file>

<file path=xl/calcChain.xml><?xml version="1.0" encoding="utf-8"?>
<calcChain xmlns="http://schemas.openxmlformats.org/spreadsheetml/2006/main">
  <c r="O21" i="8" l="1"/>
  <c r="O16" i="8"/>
  <c r="O11" i="8"/>
  <c r="O6" i="7"/>
  <c r="O6" i="6"/>
  <c r="C7" i="6"/>
  <c r="D7" i="6"/>
  <c r="P2" i="6"/>
  <c r="N32" i="8"/>
  <c r="M30" i="8"/>
  <c r="L30" i="8"/>
  <c r="J30" i="8"/>
  <c r="D30" i="8"/>
  <c r="C30" i="8"/>
  <c r="M29" i="8"/>
  <c r="L29" i="8"/>
  <c r="J29" i="8"/>
  <c r="D29" i="8"/>
  <c r="C29" i="8"/>
  <c r="M28" i="8"/>
  <c r="L28" i="8"/>
  <c r="J28" i="8"/>
  <c r="D28" i="8"/>
  <c r="C28" i="8"/>
  <c r="L27" i="8"/>
  <c r="M27" i="8" s="1"/>
  <c r="J27" i="8"/>
  <c r="D27" i="8"/>
  <c r="C27" i="8"/>
  <c r="O26" i="8"/>
  <c r="L26" i="8"/>
  <c r="M26" i="8" s="1"/>
  <c r="J26" i="8"/>
  <c r="D26" i="8"/>
  <c r="C26" i="8"/>
  <c r="L25" i="8"/>
  <c r="M25" i="8" s="1"/>
  <c r="J25" i="8"/>
  <c r="D25" i="8"/>
  <c r="C25" i="8"/>
  <c r="M24" i="8"/>
  <c r="L24" i="8"/>
  <c r="J24" i="8"/>
  <c r="D24" i="8"/>
  <c r="C24" i="8"/>
  <c r="L23" i="8"/>
  <c r="M23" i="8" s="1"/>
  <c r="J23" i="8"/>
  <c r="D23" i="8"/>
  <c r="C23" i="8"/>
  <c r="L22" i="8"/>
  <c r="M22" i="8" s="1"/>
  <c r="J22" i="8"/>
  <c r="D22" i="8"/>
  <c r="C22" i="8"/>
  <c r="L21" i="8"/>
  <c r="M21" i="8" s="1"/>
  <c r="J21" i="8"/>
  <c r="D21" i="8"/>
  <c r="C21" i="8"/>
  <c r="L20" i="8"/>
  <c r="M20" i="8" s="1"/>
  <c r="J20" i="8"/>
  <c r="D20" i="8"/>
  <c r="C20" i="8"/>
  <c r="L19" i="8"/>
  <c r="M19" i="8" s="1"/>
  <c r="J19" i="8"/>
  <c r="D19" i="8"/>
  <c r="C19" i="8"/>
  <c r="L18" i="8"/>
  <c r="M18" i="8" s="1"/>
  <c r="J18" i="8"/>
  <c r="D18" i="8"/>
  <c r="C18" i="8"/>
  <c r="L17" i="8"/>
  <c r="M17" i="8" s="1"/>
  <c r="J17" i="8"/>
  <c r="D17" i="8"/>
  <c r="C17" i="8"/>
  <c r="L16" i="8"/>
  <c r="M16" i="8" s="1"/>
  <c r="J16" i="8"/>
  <c r="D16" i="8"/>
  <c r="C16" i="8"/>
  <c r="L15" i="8"/>
  <c r="M15" i="8" s="1"/>
  <c r="J15" i="8"/>
  <c r="D15" i="8"/>
  <c r="C15" i="8"/>
  <c r="M14" i="8"/>
  <c r="L14" i="8"/>
  <c r="J14" i="8"/>
  <c r="D14" i="8"/>
  <c r="C14" i="8"/>
  <c r="L13" i="8"/>
  <c r="M13" i="8" s="1"/>
  <c r="J13" i="8"/>
  <c r="D13" i="8"/>
  <c r="C13" i="8"/>
  <c r="L12" i="8"/>
  <c r="M12" i="8" s="1"/>
  <c r="J12" i="8"/>
  <c r="D12" i="8"/>
  <c r="C12" i="8"/>
  <c r="L11" i="8"/>
  <c r="M11" i="8" s="1"/>
  <c r="J11" i="8"/>
  <c r="D11" i="8"/>
  <c r="C11" i="8"/>
  <c r="L10" i="8"/>
  <c r="M10" i="8" s="1"/>
  <c r="J10" i="8"/>
  <c r="D10" i="8"/>
  <c r="C10" i="8"/>
  <c r="M9" i="8"/>
  <c r="L9" i="8"/>
  <c r="J9" i="8"/>
  <c r="D9" i="8"/>
  <c r="C9" i="8"/>
  <c r="L8" i="8"/>
  <c r="M8" i="8" s="1"/>
  <c r="J8" i="8"/>
  <c r="D8" i="8"/>
  <c r="C8" i="8"/>
  <c r="L7" i="8"/>
  <c r="M7" i="8" s="1"/>
  <c r="J7" i="8"/>
  <c r="D7" i="8"/>
  <c r="C7" i="8"/>
  <c r="O6" i="8"/>
  <c r="L6" i="8"/>
  <c r="M6" i="8" s="1"/>
  <c r="J6" i="8"/>
  <c r="D6" i="8"/>
  <c r="C6" i="8"/>
  <c r="E2" i="8"/>
  <c r="P1" i="8"/>
  <c r="C1" i="8"/>
  <c r="N32" i="7"/>
  <c r="L30" i="7"/>
  <c r="M30" i="7" s="1"/>
  <c r="J30" i="7"/>
  <c r="D30" i="7"/>
  <c r="C30" i="7"/>
  <c r="L29" i="7"/>
  <c r="M29" i="7" s="1"/>
  <c r="J29" i="7"/>
  <c r="D29" i="7"/>
  <c r="C29" i="7"/>
  <c r="L28" i="7"/>
  <c r="M28" i="7" s="1"/>
  <c r="J28" i="7"/>
  <c r="D28" i="7"/>
  <c r="C28" i="7"/>
  <c r="L27" i="7"/>
  <c r="M27" i="7" s="1"/>
  <c r="J27" i="7"/>
  <c r="D27" i="7"/>
  <c r="C27" i="7"/>
  <c r="O26" i="7"/>
  <c r="L26" i="7"/>
  <c r="M26" i="7" s="1"/>
  <c r="J26" i="7"/>
  <c r="D26" i="7"/>
  <c r="C26" i="7"/>
  <c r="L25" i="7"/>
  <c r="M25" i="7" s="1"/>
  <c r="J25" i="7"/>
  <c r="D25" i="7"/>
  <c r="C25" i="7"/>
  <c r="L24" i="7"/>
  <c r="M24" i="7" s="1"/>
  <c r="J24" i="7"/>
  <c r="D24" i="7"/>
  <c r="C24" i="7"/>
  <c r="L23" i="7"/>
  <c r="M23" i="7" s="1"/>
  <c r="J23" i="7"/>
  <c r="D23" i="7"/>
  <c r="C23" i="7"/>
  <c r="L22" i="7"/>
  <c r="M22" i="7" s="1"/>
  <c r="J22" i="7"/>
  <c r="D22" i="7"/>
  <c r="C22" i="7"/>
  <c r="O21" i="7"/>
  <c r="L21" i="7"/>
  <c r="M21" i="7" s="1"/>
  <c r="J21" i="7"/>
  <c r="D21" i="7"/>
  <c r="C21" i="7"/>
  <c r="L20" i="7"/>
  <c r="M20" i="7" s="1"/>
  <c r="J20" i="7"/>
  <c r="D20" i="7"/>
  <c r="C20" i="7"/>
  <c r="L19" i="7"/>
  <c r="M19" i="7" s="1"/>
  <c r="J19" i="7"/>
  <c r="D19" i="7"/>
  <c r="C19" i="7"/>
  <c r="L18" i="7"/>
  <c r="M18" i="7" s="1"/>
  <c r="J18" i="7"/>
  <c r="D18" i="7"/>
  <c r="C18" i="7"/>
  <c r="L17" i="7"/>
  <c r="M17" i="7" s="1"/>
  <c r="J17" i="7"/>
  <c r="D17" i="7"/>
  <c r="C17" i="7"/>
  <c r="O16" i="7"/>
  <c r="L16" i="7"/>
  <c r="M16" i="7" s="1"/>
  <c r="J16" i="7"/>
  <c r="D16" i="7"/>
  <c r="C16" i="7"/>
  <c r="L15" i="7"/>
  <c r="M15" i="7" s="1"/>
  <c r="J15" i="7"/>
  <c r="D15" i="7"/>
  <c r="C15" i="7"/>
  <c r="L14" i="7"/>
  <c r="M14" i="7" s="1"/>
  <c r="J14" i="7"/>
  <c r="D14" i="7"/>
  <c r="C14" i="7"/>
  <c r="L13" i="7"/>
  <c r="M13" i="7" s="1"/>
  <c r="J13" i="7"/>
  <c r="D13" i="7"/>
  <c r="C13" i="7"/>
  <c r="L12" i="7"/>
  <c r="M12" i="7" s="1"/>
  <c r="J12" i="7"/>
  <c r="D12" i="7"/>
  <c r="C12" i="7"/>
  <c r="O11" i="7"/>
  <c r="L11" i="7"/>
  <c r="M11" i="7" s="1"/>
  <c r="J11" i="7"/>
  <c r="D11" i="7"/>
  <c r="C11" i="7"/>
  <c r="L10" i="7"/>
  <c r="M10" i="7" s="1"/>
  <c r="J10" i="7"/>
  <c r="D10" i="7"/>
  <c r="C10" i="7"/>
  <c r="L9" i="7"/>
  <c r="M9" i="7" s="1"/>
  <c r="J9" i="7"/>
  <c r="D9" i="7"/>
  <c r="C9" i="7"/>
  <c r="M8" i="7"/>
  <c r="L8" i="7"/>
  <c r="J8" i="7"/>
  <c r="D8" i="7"/>
  <c r="C8" i="7"/>
  <c r="L7" i="7"/>
  <c r="M7" i="7" s="1"/>
  <c r="J7" i="7"/>
  <c r="D7" i="7"/>
  <c r="C7" i="7"/>
  <c r="L6" i="7"/>
  <c r="M6" i="7" s="1"/>
  <c r="J6" i="7"/>
  <c r="D6" i="7"/>
  <c r="C6" i="7"/>
  <c r="E2" i="7"/>
  <c r="P1" i="7"/>
  <c r="C1" i="7"/>
  <c r="N32" i="6"/>
  <c r="M30" i="6"/>
  <c r="L30" i="6"/>
  <c r="J30" i="6"/>
  <c r="D30" i="6"/>
  <c r="C30" i="6"/>
  <c r="L29" i="6"/>
  <c r="M29" i="6" s="1"/>
  <c r="J29" i="6"/>
  <c r="D29" i="6"/>
  <c r="C29" i="6"/>
  <c r="L28" i="6"/>
  <c r="M28" i="6" s="1"/>
  <c r="J28" i="6"/>
  <c r="D28" i="6"/>
  <c r="C28" i="6"/>
  <c r="L27" i="6"/>
  <c r="M27" i="6" s="1"/>
  <c r="J27" i="6"/>
  <c r="D27" i="6"/>
  <c r="C27" i="6"/>
  <c r="O26" i="6"/>
  <c r="L26" i="6"/>
  <c r="M26" i="6" s="1"/>
  <c r="J26" i="6"/>
  <c r="D26" i="6"/>
  <c r="C26" i="6"/>
  <c r="L25" i="6"/>
  <c r="M25" i="6" s="1"/>
  <c r="J25" i="6"/>
  <c r="D25" i="6"/>
  <c r="C25" i="6"/>
  <c r="L24" i="6"/>
  <c r="M24" i="6" s="1"/>
  <c r="J24" i="6"/>
  <c r="D24" i="6"/>
  <c r="C24" i="6"/>
  <c r="L23" i="6"/>
  <c r="M23" i="6" s="1"/>
  <c r="J23" i="6"/>
  <c r="D23" i="6"/>
  <c r="C23" i="6"/>
  <c r="L22" i="6"/>
  <c r="M22" i="6" s="1"/>
  <c r="J22" i="6"/>
  <c r="D22" i="6"/>
  <c r="C22" i="6"/>
  <c r="O21" i="6"/>
  <c r="L21" i="6"/>
  <c r="M21" i="6" s="1"/>
  <c r="J21" i="6"/>
  <c r="D21" i="6"/>
  <c r="C21" i="6"/>
  <c r="L20" i="6"/>
  <c r="M20" i="6" s="1"/>
  <c r="J20" i="6"/>
  <c r="D20" i="6"/>
  <c r="C20" i="6"/>
  <c r="L19" i="6"/>
  <c r="M19" i="6" s="1"/>
  <c r="J19" i="6"/>
  <c r="D19" i="6"/>
  <c r="C19" i="6"/>
  <c r="L18" i="6"/>
  <c r="M18" i="6" s="1"/>
  <c r="J18" i="6"/>
  <c r="D18" i="6"/>
  <c r="C18" i="6"/>
  <c r="L17" i="6"/>
  <c r="M17" i="6" s="1"/>
  <c r="J17" i="6"/>
  <c r="D17" i="6"/>
  <c r="C17" i="6"/>
  <c r="O16" i="6"/>
  <c r="L16" i="6"/>
  <c r="M16" i="6" s="1"/>
  <c r="J16" i="6"/>
  <c r="D16" i="6"/>
  <c r="C16" i="6"/>
  <c r="L15" i="6"/>
  <c r="M15" i="6" s="1"/>
  <c r="J15" i="6"/>
  <c r="D15" i="6"/>
  <c r="C15" i="6"/>
  <c r="L14" i="6"/>
  <c r="M14" i="6" s="1"/>
  <c r="J14" i="6"/>
  <c r="D14" i="6"/>
  <c r="C14" i="6"/>
  <c r="L13" i="6"/>
  <c r="M13" i="6" s="1"/>
  <c r="J13" i="6"/>
  <c r="D13" i="6"/>
  <c r="C13" i="6"/>
  <c r="L12" i="6"/>
  <c r="M12" i="6" s="1"/>
  <c r="J12" i="6"/>
  <c r="D12" i="6"/>
  <c r="C12" i="6"/>
  <c r="O11" i="6"/>
  <c r="L11" i="6"/>
  <c r="M11" i="6" s="1"/>
  <c r="J11" i="6"/>
  <c r="D11" i="6"/>
  <c r="C11" i="6"/>
  <c r="L10" i="6"/>
  <c r="M10" i="6" s="1"/>
  <c r="J10" i="6"/>
  <c r="D10" i="6"/>
  <c r="C10" i="6"/>
  <c r="L9" i="6"/>
  <c r="M9" i="6" s="1"/>
  <c r="J9" i="6"/>
  <c r="D9" i="6"/>
  <c r="C9" i="6"/>
  <c r="L8" i="6"/>
  <c r="M8" i="6" s="1"/>
  <c r="J8" i="6"/>
  <c r="D8" i="6"/>
  <c r="C8" i="6"/>
  <c r="L7" i="6"/>
  <c r="M7" i="6" s="1"/>
  <c r="J7" i="6"/>
  <c r="L6" i="6"/>
  <c r="M6" i="6" s="1"/>
  <c r="J6" i="6"/>
  <c r="D6" i="6"/>
  <c r="C6" i="6"/>
  <c r="E2" i="6"/>
  <c r="P1" i="6"/>
  <c r="C1" i="6"/>
  <c r="O10" i="4"/>
  <c r="O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L20" i="4"/>
  <c r="M20" i="4" s="1"/>
  <c r="L19" i="4"/>
  <c r="M19" i="4" s="1"/>
  <c r="L18" i="4"/>
  <c r="M18" i="4" s="1"/>
  <c r="L17" i="4"/>
  <c r="M17" i="4" s="1"/>
  <c r="L16" i="4"/>
  <c r="M16" i="4" s="1"/>
  <c r="L15" i="4"/>
  <c r="M15" i="4" s="1"/>
  <c r="M14" i="4"/>
  <c r="L14" i="4"/>
  <c r="M13" i="4"/>
  <c r="L13" i="4"/>
  <c r="M12" i="4"/>
  <c r="L12" i="4"/>
  <c r="M11" i="4"/>
  <c r="L11" i="4"/>
  <c r="L10" i="4"/>
  <c r="M10" i="4" s="1"/>
  <c r="L9" i="4"/>
  <c r="M9" i="4" s="1"/>
  <c r="L8" i="4"/>
  <c r="M8" i="4" s="1"/>
  <c r="L7" i="4"/>
  <c r="M7" i="4" s="1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L6" i="4"/>
  <c r="M6" i="4" s="1"/>
  <c r="J6" i="4"/>
  <c r="D6" i="4"/>
  <c r="C6" i="4"/>
  <c r="M32" i="8" l="1"/>
  <c r="O15" i="8"/>
  <c r="O13" i="8" s="1"/>
  <c r="O20" i="8"/>
  <c r="O18" i="8" s="1"/>
  <c r="O25" i="8"/>
  <c r="O23" i="8" s="1"/>
  <c r="O30" i="8"/>
  <c r="L32" i="8"/>
  <c r="M32" i="7"/>
  <c r="O15" i="7"/>
  <c r="O13" i="7" s="1"/>
  <c r="O20" i="7"/>
  <c r="O18" i="7" s="1"/>
  <c r="O25" i="7"/>
  <c r="O23" i="7" s="1"/>
  <c r="O30" i="7"/>
  <c r="L32" i="7"/>
  <c r="M32" i="6"/>
  <c r="O10" i="6"/>
  <c r="O8" i="6" s="1"/>
  <c r="O15" i="6"/>
  <c r="O13" i="6" s="1"/>
  <c r="O20" i="6"/>
  <c r="O18" i="6" s="1"/>
  <c r="O25" i="6"/>
  <c r="O23" i="6" s="1"/>
  <c r="O30" i="6"/>
  <c r="L32" i="6"/>
  <c r="O26" i="4"/>
  <c r="O21" i="4"/>
  <c r="O16" i="4"/>
  <c r="O11" i="4"/>
  <c r="O6" i="4"/>
  <c r="O31" i="8" l="1"/>
  <c r="O28" i="8"/>
  <c r="O31" i="7"/>
  <c r="P2" i="8" s="1"/>
  <c r="O10" i="8" s="1"/>
  <c r="O8" i="8" s="1"/>
  <c r="O32" i="8" s="1"/>
  <c r="O28" i="7"/>
  <c r="O31" i="6"/>
  <c r="P2" i="7" s="1"/>
  <c r="O10" i="7" s="1"/>
  <c r="O8" i="7" s="1"/>
  <c r="O28" i="6"/>
  <c r="O32" i="6" s="1"/>
  <c r="P1" i="4"/>
  <c r="E2" i="4"/>
  <c r="C1" i="4"/>
  <c r="O30" i="4"/>
  <c r="O28" i="4" s="1"/>
  <c r="O25" i="4"/>
  <c r="O23" i="4" s="1"/>
  <c r="O20" i="4"/>
  <c r="O18" i="4" s="1"/>
  <c r="O15" i="4"/>
  <c r="O13" i="4" s="1"/>
  <c r="O8" i="4"/>
  <c r="O32" i="7" l="1"/>
  <c r="O32" i="4"/>
  <c r="N32" i="4" l="1"/>
  <c r="L32" i="4"/>
  <c r="M32" i="4"/>
  <c r="K36" i="2" l="1"/>
  <c r="L36" i="2" l="1"/>
  <c r="N36" i="2"/>
  <c r="M36" i="2"/>
</calcChain>
</file>

<file path=xl/sharedStrings.xml><?xml version="1.0" encoding="utf-8"?>
<sst xmlns="http://schemas.openxmlformats.org/spreadsheetml/2006/main" count="301" uniqueCount="107">
  <si>
    <t>Pracovní docházka</t>
  </si>
  <si>
    <t>Překážky v práci</t>
  </si>
  <si>
    <t>Čerpání</t>
  </si>
  <si>
    <t xml:space="preserve">Práce  </t>
  </si>
  <si>
    <t>Den</t>
  </si>
  <si>
    <t xml:space="preserve">Příchod         </t>
  </si>
  <si>
    <t>Odchod</t>
  </si>
  <si>
    <t xml:space="preserve">Odchod         </t>
  </si>
  <si>
    <t>Příchod</t>
  </si>
  <si>
    <t>Důvod       Místo</t>
  </si>
  <si>
    <t xml:space="preserve">přesčas </t>
  </si>
  <si>
    <t>V Kroměříži dne …………… Podpis:……………………..Kontroloval:………………………... Schválil:……………………….</t>
  </si>
  <si>
    <r>
      <rPr>
        <b/>
        <sz val="10"/>
        <rFont val="Arial CE"/>
        <charset val="238"/>
      </rPr>
      <t>Sv</t>
    </r>
    <r>
      <rPr>
        <sz val="11"/>
        <color theme="1"/>
        <rFont val="Calibri"/>
        <family val="2"/>
        <charset val="238"/>
        <scheme val="minor"/>
      </rPr>
      <t xml:space="preserve"> - stud.volno </t>
    </r>
  </si>
  <si>
    <r>
      <rPr>
        <b/>
        <sz val="10"/>
        <rFont val="Arial CE"/>
        <charset val="238"/>
      </rPr>
      <t xml:space="preserve">L </t>
    </r>
    <r>
      <rPr>
        <sz val="11"/>
        <color theme="1"/>
        <rFont val="Calibri"/>
        <family val="2"/>
        <charset val="238"/>
        <scheme val="minor"/>
      </rPr>
      <t>- lékař</t>
    </r>
  </si>
  <si>
    <r>
      <rPr>
        <b/>
        <sz val="10"/>
        <rFont val="Arial CE"/>
        <charset val="238"/>
      </rPr>
      <t>Ss</t>
    </r>
    <r>
      <rPr>
        <sz val="11"/>
        <color theme="1"/>
        <rFont val="Calibri"/>
        <family val="2"/>
        <charset val="238"/>
        <scheme val="minor"/>
      </rPr>
      <t xml:space="preserve"> - st.sv.</t>
    </r>
  </si>
  <si>
    <r>
      <rPr>
        <b/>
        <sz val="10"/>
        <rFont val="Arial CE"/>
        <charset val="238"/>
      </rPr>
      <t>Sc</t>
    </r>
    <r>
      <rPr>
        <sz val="11"/>
        <color theme="1"/>
        <rFont val="Calibri"/>
        <family val="2"/>
        <charset val="238"/>
        <scheme val="minor"/>
      </rPr>
      <t xml:space="preserve"> - služební cesta</t>
    </r>
  </si>
  <si>
    <r>
      <rPr>
        <b/>
        <sz val="10"/>
        <rFont val="Arial CE"/>
        <charset val="238"/>
      </rPr>
      <t>D</t>
    </r>
    <r>
      <rPr>
        <sz val="11"/>
        <color theme="1"/>
        <rFont val="Calibri"/>
        <family val="2"/>
        <charset val="238"/>
        <scheme val="minor"/>
      </rPr>
      <t xml:space="preserve"> - dovolená</t>
    </r>
  </si>
  <si>
    <r>
      <rPr>
        <b/>
        <sz val="10"/>
        <rFont val="Arial CE"/>
        <charset val="238"/>
      </rPr>
      <t>PN</t>
    </r>
    <r>
      <rPr>
        <sz val="11"/>
        <color theme="1"/>
        <rFont val="Calibri"/>
        <family val="2"/>
        <charset val="238"/>
        <scheme val="minor"/>
      </rPr>
      <t xml:space="preserve"> - nemoc</t>
    </r>
  </si>
  <si>
    <r>
      <rPr>
        <b/>
        <sz val="10"/>
        <rFont val="Arial CE"/>
        <charset val="238"/>
      </rPr>
      <t>DVPP</t>
    </r>
    <r>
      <rPr>
        <sz val="11"/>
        <color theme="1"/>
        <rFont val="Calibri"/>
        <family val="2"/>
        <charset val="238"/>
        <scheme val="minor"/>
      </rPr>
      <t xml:space="preserve"> - další vzděl. ped. prac.</t>
    </r>
  </si>
  <si>
    <t>Tauferova SOŠ veterinární Kroměříž</t>
  </si>
  <si>
    <t>Evidence pracovní doby</t>
  </si>
  <si>
    <t>Rok: 2013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</si>
  <si>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</si>
  <si>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</si>
  <si>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</si>
  <si>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</si>
  <si>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</si>
  <si>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</si>
  <si>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</si>
  <si>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</si>
  <si>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</si>
  <si>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</si>
  <si>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</si>
  <si>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</si>
  <si>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</si>
  <si>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</si>
  <si>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</si>
  <si>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</si>
  <si>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</si>
  <si>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</si>
  <si>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</si>
  <si>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</si>
  <si>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</si>
  <si>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</si>
  <si>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</si>
  <si>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</si>
  <si>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</si>
  <si>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</si>
  <si>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</si>
  <si>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</si>
  <si>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</si>
  <si>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</si>
  <si>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</si>
  <si>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Celkem:</t>
  </si>
  <si>
    <t>K proplacení</t>
  </si>
  <si>
    <t>st.vol;dov</t>
  </si>
  <si>
    <t>na oběd</t>
  </si>
  <si>
    <t>Pracovní povinnost</t>
  </si>
  <si>
    <t>přímá</t>
  </si>
  <si>
    <t>nepřímá</t>
  </si>
  <si>
    <t>Nadúvazky</t>
  </si>
  <si>
    <t>počet h.</t>
  </si>
  <si>
    <t>Suplování</t>
  </si>
  <si>
    <t>Krácení</t>
  </si>
  <si>
    <t>důvod</t>
  </si>
  <si>
    <t>X</t>
  </si>
  <si>
    <t xml:space="preserve">Přestávka </t>
  </si>
  <si>
    <t>D</t>
  </si>
  <si>
    <t>DVPP</t>
  </si>
  <si>
    <t>Pracovník: Lovas Pavel</t>
  </si>
  <si>
    <t>Měsíc:</t>
  </si>
  <si>
    <t>Sc</t>
  </si>
  <si>
    <t>září</t>
  </si>
  <si>
    <t>srpen</t>
  </si>
  <si>
    <t>Přestávka</t>
  </si>
  <si>
    <t xml:space="preserve"> na oběd</t>
  </si>
  <si>
    <t>předpoklad</t>
  </si>
  <si>
    <t>skutečnost</t>
  </si>
  <si>
    <t>stud.vol, dov.</t>
  </si>
  <si>
    <t>Popis</t>
  </si>
  <si>
    <t>Nadúvazek</t>
  </si>
  <si>
    <t>Týden</t>
  </si>
  <si>
    <t>SUMA</t>
  </si>
  <si>
    <t xml:space="preserve">Rok: </t>
  </si>
  <si>
    <t>Pracovník:</t>
  </si>
  <si>
    <t>Minulý měsíc převod:</t>
  </si>
  <si>
    <t>Datum</t>
  </si>
  <si>
    <t>4</t>
  </si>
  <si>
    <t>5</t>
  </si>
  <si>
    <t>6</t>
  </si>
  <si>
    <t>organizace</t>
  </si>
  <si>
    <t>zaměstnanec</t>
  </si>
  <si>
    <t>Mgr. Lovas Pavel</t>
  </si>
  <si>
    <t>úvazek</t>
  </si>
  <si>
    <t>předpoklad 1.týden</t>
  </si>
  <si>
    <t>předpoklad 2.týden</t>
  </si>
  <si>
    <t>údaje zaměstnance</t>
  </si>
  <si>
    <t>kalendářní rok</t>
  </si>
  <si>
    <t>Výměna hodin</t>
  </si>
  <si>
    <r>
      <rPr>
        <b/>
        <sz val="11"/>
        <color theme="1"/>
        <rFont val="Calibri"/>
        <family val="2"/>
        <charset val="238"/>
        <scheme val="minor"/>
      </rPr>
      <t>Sv</t>
    </r>
    <r>
      <rPr>
        <sz val="11"/>
        <color theme="1"/>
        <rFont val="Calibri"/>
        <family val="2"/>
        <charset val="238"/>
        <scheme val="minor"/>
      </rPr>
      <t xml:space="preserve"> - stud.volno ;</t>
    </r>
    <r>
      <rPr>
        <b/>
        <sz val="11"/>
        <color theme="1"/>
        <rFont val="Calibri"/>
        <family val="2"/>
        <charset val="238"/>
        <scheme val="minor"/>
      </rPr>
      <t xml:space="preserve"> L</t>
    </r>
    <r>
      <rPr>
        <sz val="11"/>
        <color theme="1"/>
        <rFont val="Calibri"/>
        <family val="2"/>
        <charset val="238"/>
        <scheme val="minor"/>
      </rPr>
      <t xml:space="preserve"> - lékař; </t>
    </r>
    <r>
      <rPr>
        <b/>
        <sz val="11"/>
        <color theme="1"/>
        <rFont val="Calibri"/>
        <family val="2"/>
        <charset val="238"/>
        <scheme val="minor"/>
      </rPr>
      <t>Sc</t>
    </r>
    <r>
      <rPr>
        <sz val="11"/>
        <color theme="1"/>
        <rFont val="Calibri"/>
        <family val="2"/>
        <charset val="238"/>
        <scheme val="minor"/>
      </rPr>
      <t xml:space="preserve"> - služební cesta; </t>
    </r>
    <r>
      <rPr>
        <b/>
        <sz val="11"/>
        <color theme="1"/>
        <rFont val="Calibri"/>
        <family val="2"/>
        <charset val="238"/>
        <scheme val="minor"/>
      </rPr>
      <t>Ss</t>
    </r>
    <r>
      <rPr>
        <sz val="11"/>
        <color theme="1"/>
        <rFont val="Calibri"/>
        <family val="2"/>
        <charset val="238"/>
        <scheme val="minor"/>
      </rPr>
      <t xml:space="preserve"> - st.svátek; </t>
    </r>
    <r>
      <rPr>
        <b/>
        <sz val="11"/>
        <color theme="1"/>
        <rFont val="Calibri"/>
        <family val="2"/>
        <charset val="238"/>
        <scheme val="minor"/>
      </rPr>
      <t>PN</t>
    </r>
    <r>
      <rPr>
        <sz val="11"/>
        <color theme="1"/>
        <rFont val="Calibri"/>
        <family val="2"/>
        <charset val="238"/>
        <scheme val="minor"/>
      </rPr>
      <t xml:space="preserve"> - nemoc; </t>
    </r>
    <r>
      <rPr>
        <b/>
        <sz val="11"/>
        <color theme="1"/>
        <rFont val="Calibri"/>
        <family val="2"/>
        <charset val="238"/>
        <scheme val="minor"/>
      </rPr>
      <t>DVPP</t>
    </r>
    <r>
      <rPr>
        <sz val="11"/>
        <color theme="1"/>
        <rFont val="Calibri"/>
        <family val="2"/>
        <charset val="238"/>
        <scheme val="minor"/>
      </rPr>
      <t xml:space="preserve"> - další vzděl. ped. prac.</t>
    </r>
  </si>
  <si>
    <t>Odučeno</t>
  </si>
  <si>
    <t>nadúvazek</t>
  </si>
  <si>
    <t>převod-srpen</t>
  </si>
  <si>
    <t>převod do následujícího měsíce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</si>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</sst>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9"/>
      <name val="Arial CE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0" fillId="0" borderId="3" xfId="0" applyBorder="1" applyProtection="1">
      <protection hidden="1"/>
    </xf>
    <xf numFmtId="0" fontId="0" fillId="0" borderId="1" xfId="0" applyBorder="1" applyProtection="1">
      <protection hidden="1"/>
    </xf>
    <xf numFmtId="49" fontId="0" fillId="0" borderId="4" xfId="0" applyNumberFormat="1" applyBorder="1" applyProtection="1">
      <protection hidden="1"/>
    </xf>
    <xf numFmtId="17" fontId="0" fillId="0" borderId="5" xfId="0" applyNumberFormat="1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49" fontId="0" fillId="0" borderId="6" xfId="0" applyNumberForma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3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9" xfId="0" applyBorder="1" applyProtection="1">
      <protection hidden="1"/>
    </xf>
    <xf numFmtId="49" fontId="0" fillId="0" borderId="12" xfId="0" applyNumberForma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locked="0"/>
    </xf>
    <xf numFmtId="0" fontId="0" fillId="0" borderId="13" xfId="0" applyBorder="1" applyProtection="1">
      <protection hidden="1"/>
    </xf>
    <xf numFmtId="0" fontId="3" fillId="0" borderId="14" xfId="0" applyFont="1" applyBorder="1" applyProtection="1">
      <protection hidden="1"/>
    </xf>
    <xf numFmtId="0" fontId="6" fillId="0" borderId="15" xfId="0" applyFont="1" applyBorder="1" applyAlignment="1" applyProtection="1">
      <alignment horizontal="right"/>
      <protection locked="0"/>
    </xf>
    <xf numFmtId="0" fontId="7" fillId="0" borderId="15" xfId="0" applyFont="1" applyBorder="1" applyAlignment="1" applyProtection="1">
      <alignment horizontal="right"/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49" fontId="0" fillId="0" borderId="8" xfId="0" applyNumberFormat="1" applyBorder="1" applyAlignment="1" applyProtection="1">
      <alignment horizontal="right"/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" xfId="0" applyBorder="1" applyProtection="1">
      <protection hidden="1"/>
    </xf>
    <xf numFmtId="0" fontId="0" fillId="0" borderId="7" xfId="0" applyBorder="1" applyAlignment="1" applyProtection="1">
      <alignment horizontal="right"/>
      <protection locked="0"/>
    </xf>
    <xf numFmtId="17" fontId="0" fillId="0" borderId="7" xfId="0" applyNumberFormat="1" applyBorder="1" applyProtection="1">
      <protection locked="0"/>
    </xf>
    <xf numFmtId="17" fontId="0" fillId="0" borderId="23" xfId="0" applyNumberFormat="1" applyBorder="1" applyProtection="1">
      <protection locked="0"/>
    </xf>
    <xf numFmtId="0" fontId="0" fillId="0" borderId="25" xfId="0" applyBorder="1" applyProtection="1">
      <protection hidden="1"/>
    </xf>
    <xf numFmtId="0" fontId="0" fillId="0" borderId="26" xfId="0" applyBorder="1" applyAlignment="1" applyProtection="1">
      <alignment horizontal="right"/>
      <protection locked="0"/>
    </xf>
    <xf numFmtId="17" fontId="0" fillId="0" borderId="26" xfId="0" applyNumberFormat="1" applyBorder="1" applyAlignment="1" applyProtection="1">
      <alignment horizontal="right"/>
      <protection locked="0"/>
    </xf>
    <xf numFmtId="0" fontId="0" fillId="0" borderId="27" xfId="0" applyBorder="1" applyAlignment="1" applyProtection="1">
      <alignment horizontal="right"/>
      <protection locked="0"/>
    </xf>
    <xf numFmtId="0" fontId="0" fillId="0" borderId="6" xfId="0" applyBorder="1" applyAlignment="1" applyProtection="1">
      <alignment horizontal="center"/>
      <protection locked="0"/>
    </xf>
    <xf numFmtId="0" fontId="2" fillId="0" borderId="28" xfId="0" applyFont="1" applyFill="1" applyBorder="1" applyProtection="1">
      <protection hidden="1"/>
    </xf>
    <xf numFmtId="0" fontId="0" fillId="0" borderId="29" xfId="0" applyFill="1" applyBorder="1" applyProtection="1">
      <protection hidden="1"/>
    </xf>
    <xf numFmtId="0" fontId="0" fillId="0" borderId="30" xfId="0" applyBorder="1" applyProtection="1">
      <protection locked="0"/>
    </xf>
    <xf numFmtId="0" fontId="0" fillId="0" borderId="30" xfId="0" applyBorder="1"/>
    <xf numFmtId="0" fontId="0" fillId="0" borderId="31" xfId="0" applyBorder="1" applyProtection="1">
      <protection locked="0"/>
    </xf>
    <xf numFmtId="49" fontId="0" fillId="0" borderId="10" xfId="0" applyNumberFormat="1" applyBorder="1" applyProtection="1">
      <protection hidden="1"/>
    </xf>
    <xf numFmtId="49" fontId="0" fillId="0" borderId="32" xfId="0" applyNumberFormat="1" applyBorder="1" applyProtection="1">
      <protection hidden="1"/>
    </xf>
    <xf numFmtId="0" fontId="0" fillId="0" borderId="33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35" xfId="0" applyBorder="1" applyProtection="1">
      <protection hidden="1"/>
    </xf>
    <xf numFmtId="0" fontId="0" fillId="0" borderId="36" xfId="0" applyBorder="1" applyProtection="1">
      <protection hidden="1"/>
    </xf>
    <xf numFmtId="0" fontId="8" fillId="0" borderId="37" xfId="0" applyFont="1" applyBorder="1" applyAlignment="1" applyProtection="1">
      <alignment wrapText="1"/>
      <protection hidden="1"/>
    </xf>
    <xf numFmtId="0" fontId="0" fillId="0" borderId="38" xfId="0" applyBorder="1" applyProtection="1">
      <protection hidden="1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13" xfId="0" applyBorder="1" applyAlignment="1" applyProtection="1">
      <alignment wrapText="1"/>
      <protection hidden="1"/>
    </xf>
    <xf numFmtId="0" fontId="0" fillId="0" borderId="43" xfId="0" applyBorder="1" applyProtection="1">
      <protection hidden="1"/>
    </xf>
    <xf numFmtId="0" fontId="0" fillId="0" borderId="4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21" xfId="0" applyBorder="1" applyAlignment="1">
      <alignment horizontal="center"/>
    </xf>
    <xf numFmtId="20" fontId="0" fillId="0" borderId="5" xfId="0" applyNumberFormat="1" applyBorder="1" applyProtection="1">
      <protection locked="0"/>
    </xf>
    <xf numFmtId="20" fontId="0" fillId="0" borderId="26" xfId="0" applyNumberFormat="1" applyBorder="1" applyAlignment="1" applyProtection="1">
      <alignment horizontal="right"/>
      <protection locked="0"/>
    </xf>
    <xf numFmtId="164" fontId="0" fillId="0" borderId="6" xfId="0" applyNumberFormat="1" applyBorder="1" applyProtection="1">
      <protection locked="0"/>
    </xf>
    <xf numFmtId="0" fontId="6" fillId="2" borderId="15" xfId="0" applyFont="1" applyFill="1" applyBorder="1" applyAlignment="1" applyProtection="1">
      <alignment horizontal="right"/>
      <protection locked="0"/>
    </xf>
    <xf numFmtId="0" fontId="0" fillId="0" borderId="5" xfId="0" applyBorder="1"/>
    <xf numFmtId="0" fontId="0" fillId="0" borderId="5" xfId="0" applyBorder="1" applyProtection="1">
      <protection hidden="1"/>
    </xf>
    <xf numFmtId="0" fontId="2" fillId="0" borderId="5" xfId="0" applyFont="1" applyFill="1" applyBorder="1" applyProtection="1">
      <protection hidden="1"/>
    </xf>
    <xf numFmtId="0" fontId="11" fillId="0" borderId="5" xfId="0" applyFont="1" applyBorder="1" applyProtection="1">
      <protection hidden="1"/>
    </xf>
    <xf numFmtId="0" fontId="11" fillId="0" borderId="5" xfId="0" applyFont="1" applyBorder="1"/>
    <xf numFmtId="0" fontId="5" fillId="0" borderId="0" xfId="0" applyFont="1" applyBorder="1" applyProtection="1">
      <protection hidden="1"/>
    </xf>
    <xf numFmtId="0" fontId="5" fillId="0" borderId="0" xfId="0" applyFont="1" applyBorder="1" applyAlignment="1" applyProtection="1">
      <alignment horizontal="right"/>
      <protection hidden="1"/>
    </xf>
    <xf numFmtId="0" fontId="0" fillId="0" borderId="0" xfId="0" applyBorder="1"/>
    <xf numFmtId="0" fontId="1" fillId="0" borderId="0" xfId="0" applyFont="1" applyBorder="1" applyProtection="1">
      <protection hidden="1"/>
    </xf>
    <xf numFmtId="20" fontId="0" fillId="0" borderId="48" xfId="0" applyNumberFormat="1" applyBorder="1" applyProtection="1">
      <protection locked="0"/>
    </xf>
    <xf numFmtId="20" fontId="0" fillId="0" borderId="48" xfId="0" applyNumberFormat="1" applyBorder="1" applyAlignment="1" applyProtection="1">
      <alignment horizontal="right"/>
      <protection locked="0"/>
    </xf>
    <xf numFmtId="0" fontId="0" fillId="0" borderId="48" xfId="0" applyBorder="1" applyProtection="1">
      <protection locked="0"/>
    </xf>
    <xf numFmtId="0" fontId="0" fillId="0" borderId="48" xfId="0" applyBorder="1"/>
    <xf numFmtId="0" fontId="0" fillId="0" borderId="49" xfId="0" applyBorder="1"/>
    <xf numFmtId="0" fontId="0" fillId="0" borderId="49" xfId="0" applyBorder="1" applyProtection="1">
      <protection locked="0"/>
    </xf>
    <xf numFmtId="0" fontId="7" fillId="0" borderId="48" xfId="0" applyFont="1" applyBorder="1" applyAlignment="1" applyProtection="1">
      <alignment horizontal="right"/>
      <protection locked="0"/>
    </xf>
    <xf numFmtId="17" fontId="0" fillId="0" borderId="48" xfId="0" applyNumberFormat="1" applyBorder="1" applyProtection="1">
      <protection locked="0"/>
    </xf>
    <xf numFmtId="0" fontId="0" fillId="0" borderId="48" xfId="0" applyBorder="1" applyAlignment="1" applyProtection="1">
      <alignment horizontal="right"/>
      <protection locked="0"/>
    </xf>
    <xf numFmtId="0" fontId="0" fillId="0" borderId="48" xfId="0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 applyProtection="1">
      <alignment horizontal="right"/>
      <protection locked="0"/>
    </xf>
    <xf numFmtId="0" fontId="11" fillId="0" borderId="5" xfId="0" applyFont="1" applyBorder="1" applyAlignment="1" applyProtection="1">
      <alignment horizontal="center"/>
      <protection hidden="1"/>
    </xf>
    <xf numFmtId="164" fontId="0" fillId="0" borderId="5" xfId="0" applyNumberFormat="1" applyBorder="1" applyProtection="1">
      <protection locked="0"/>
    </xf>
    <xf numFmtId="164" fontId="0" fillId="0" borderId="5" xfId="0" applyNumberFormat="1" applyBorder="1" applyAlignment="1" applyProtection="1">
      <alignment horizontal="right"/>
      <protection locked="0"/>
    </xf>
    <xf numFmtId="164" fontId="0" fillId="0" borderId="49" xfId="0" applyNumberFormat="1" applyBorder="1" applyProtection="1">
      <protection locked="0"/>
    </xf>
    <xf numFmtId="164" fontId="0" fillId="0" borderId="49" xfId="0" applyNumberFormat="1" applyBorder="1" applyAlignment="1" applyProtection="1">
      <alignment horizontal="right"/>
      <protection locked="0"/>
    </xf>
    <xf numFmtId="164" fontId="0" fillId="0" borderId="48" xfId="0" applyNumberFormat="1" applyBorder="1" applyProtection="1">
      <protection locked="0"/>
    </xf>
    <xf numFmtId="0" fontId="0" fillId="0" borderId="9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6" fillId="0" borderId="46" xfId="0" applyFont="1" applyBorder="1" applyAlignment="1" applyProtection="1">
      <alignment horizontal="center" vertical="center"/>
      <protection locked="0"/>
    </xf>
    <xf numFmtId="0" fontId="6" fillId="0" borderId="50" xfId="0" applyFont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horizontal="center" vertical="center"/>
      <protection locked="0"/>
    </xf>
    <xf numFmtId="0" fontId="11" fillId="0" borderId="46" xfId="0" applyFont="1" applyBorder="1" applyAlignment="1" applyProtection="1">
      <alignment horizontal="center" wrapText="1"/>
      <protection hidden="1"/>
    </xf>
    <xf numFmtId="0" fontId="11" fillId="0" borderId="46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 applyProtection="1">
      <alignment horizontal="right"/>
      <protection locked="0"/>
    </xf>
    <xf numFmtId="0" fontId="11" fillId="0" borderId="5" xfId="0" applyFont="1" applyBorder="1" applyAlignment="1" applyProtection="1">
      <alignment horizontal="center"/>
      <protection hidden="1"/>
    </xf>
    <xf numFmtId="49" fontId="11" fillId="0" borderId="5" xfId="0" applyNumberFormat="1" applyFont="1" applyBorder="1" applyAlignment="1" applyProtection="1">
      <alignment horizontal="center"/>
      <protection hidden="1"/>
    </xf>
    <xf numFmtId="0" fontId="10" fillId="0" borderId="5" xfId="0" applyFont="1" applyBorder="1" applyAlignment="1" applyProtection="1">
      <alignment horizontal="center" textRotation="90"/>
      <protection hidden="1"/>
    </xf>
    <xf numFmtId="0" fontId="11" fillId="0" borderId="46" xfId="0" applyFont="1" applyFill="1" applyBorder="1" applyAlignment="1" applyProtection="1">
      <alignment horizontal="center" vertical="center"/>
      <protection hidden="1"/>
    </xf>
    <xf numFmtId="0" fontId="11" fillId="0" borderId="46" xfId="0" applyFont="1" applyBorder="1" applyAlignment="1" applyProtection="1">
      <alignment horizontal="center" vertical="center" wrapText="1"/>
      <protection hidden="1"/>
    </xf>
    <xf numFmtId="0" fontId="10" fillId="0" borderId="49" xfId="0" applyFont="1" applyBorder="1" applyAlignment="1" applyProtection="1">
      <alignment horizontal="center" textRotation="90"/>
      <protection hidden="1"/>
    </xf>
    <xf numFmtId="0" fontId="11" fillId="0" borderId="49" xfId="0" applyFont="1" applyBorder="1" applyProtection="1">
      <protection hidden="1"/>
    </xf>
    <xf numFmtId="0" fontId="11" fillId="0" borderId="49" xfId="0" applyFont="1" applyFill="1" applyBorder="1" applyProtection="1">
      <protection hidden="1"/>
    </xf>
    <xf numFmtId="0" fontId="11" fillId="0" borderId="49" xfId="0" applyFont="1" applyBorder="1" applyAlignment="1" applyProtection="1">
      <alignment horizontal="center"/>
      <protection hidden="1"/>
    </xf>
    <xf numFmtId="49" fontId="11" fillId="0" borderId="49" xfId="0" applyNumberFormat="1" applyFont="1" applyBorder="1" applyAlignment="1" applyProtection="1">
      <alignment horizontal="center"/>
      <protection hidden="1"/>
    </xf>
    <xf numFmtId="0" fontId="11" fillId="0" borderId="47" xfId="0" applyFont="1" applyBorder="1" applyAlignment="1" applyProtection="1">
      <alignment horizontal="center" vertical="center"/>
      <protection hidden="1"/>
    </xf>
    <xf numFmtId="0" fontId="11" fillId="0" borderId="47" xfId="0" applyFont="1" applyBorder="1" applyAlignment="1" applyProtection="1">
      <alignment horizontal="center" vertical="center" wrapText="1"/>
      <protection hidden="1"/>
    </xf>
    <xf numFmtId="0" fontId="11" fillId="0" borderId="47" xfId="0" applyFont="1" applyBorder="1" applyAlignment="1" applyProtection="1">
      <alignment horizontal="center" wrapText="1"/>
      <protection hidden="1"/>
    </xf>
    <xf numFmtId="0" fontId="11" fillId="0" borderId="47" xfId="0" applyFont="1" applyFill="1" applyBorder="1" applyAlignment="1" applyProtection="1">
      <alignment horizontal="center" vertical="center"/>
      <protection hidden="1"/>
    </xf>
    <xf numFmtId="164" fontId="0" fillId="0" borderId="0" xfId="0" applyNumberFormat="1"/>
    <xf numFmtId="0" fontId="0" fillId="4" borderId="48" xfId="0" applyFill="1" applyBorder="1" applyAlignment="1" applyProtection="1">
      <alignment horizontal="right"/>
      <protection locked="0"/>
    </xf>
    <xf numFmtId="0" fontId="0" fillId="4" borderId="5" xfId="0" applyFill="1" applyBorder="1" applyAlignment="1" applyProtection="1">
      <alignment horizontal="right"/>
      <protection locked="0"/>
    </xf>
    <xf numFmtId="0" fontId="0" fillId="4" borderId="49" xfId="0" applyFill="1" applyBorder="1" applyAlignment="1" applyProtection="1">
      <alignment horizontal="right"/>
      <protection locked="0"/>
    </xf>
    <xf numFmtId="0" fontId="11" fillId="0" borderId="46" xfId="0" applyFont="1" applyBorder="1" applyAlignment="1" applyProtection="1">
      <alignment horizontal="center" textRotation="90"/>
      <protection hidden="1"/>
    </xf>
    <xf numFmtId="0" fontId="11" fillId="0" borderId="47" xfId="0" applyFont="1" applyBorder="1" applyAlignment="1" applyProtection="1">
      <alignment horizontal="center" textRotation="90"/>
      <protection hidden="1"/>
    </xf>
    <xf numFmtId="0" fontId="0" fillId="0" borderId="48" xfId="0" applyBorder="1" applyAlignment="1" applyProtection="1">
      <alignment horizontal="right"/>
      <protection hidden="1"/>
    </xf>
    <xf numFmtId="0" fontId="0" fillId="0" borderId="49" xfId="0" applyBorder="1" applyAlignment="1" applyProtection="1">
      <alignment horizontal="right"/>
      <protection hidden="1"/>
    </xf>
    <xf numFmtId="0" fontId="0" fillId="0" borderId="48" xfId="0" applyBorder="1" applyProtection="1">
      <protection hidden="1"/>
    </xf>
    <xf numFmtId="1" fontId="8" fillId="0" borderId="48" xfId="0" applyNumberFormat="1" applyFont="1" applyBorder="1" applyAlignment="1" applyProtection="1">
      <alignment horizontal="right"/>
      <protection hidden="1"/>
    </xf>
    <xf numFmtId="49" fontId="8" fillId="0" borderId="5" xfId="0" applyNumberFormat="1" applyFont="1" applyBorder="1" applyAlignment="1" applyProtection="1">
      <alignment horizontal="right"/>
      <protection hidden="1"/>
    </xf>
    <xf numFmtId="0" fontId="0" fillId="0" borderId="49" xfId="0" applyBorder="1" applyProtection="1">
      <protection hidden="1"/>
    </xf>
    <xf numFmtId="1" fontId="8" fillId="0" borderId="49" xfId="0" applyNumberFormat="1" applyFont="1" applyBorder="1" applyAlignment="1" applyProtection="1">
      <alignment horizontal="right"/>
      <protection hidden="1"/>
    </xf>
    <xf numFmtId="0" fontId="0" fillId="0" borderId="0" xfId="0" applyFill="1"/>
    <xf numFmtId="0" fontId="11" fillId="0" borderId="0" xfId="0" applyFont="1" applyBorder="1"/>
    <xf numFmtId="0" fontId="0" fillId="0" borderId="0" xfId="0" applyFill="1" applyBorder="1"/>
    <xf numFmtId="0" fontId="10" fillId="0" borderId="46" xfId="0" applyFont="1" applyBorder="1" applyAlignment="1" applyProtection="1">
      <alignment horizontal="center" vertical="center"/>
      <protection hidden="1"/>
    </xf>
    <xf numFmtId="0" fontId="10" fillId="0" borderId="48" xfId="0" applyFont="1" applyBorder="1" applyAlignment="1" applyProtection="1">
      <alignment horizontal="center" vertical="center"/>
      <protection hidden="1"/>
    </xf>
    <xf numFmtId="0" fontId="6" fillId="0" borderId="49" xfId="0" applyFont="1" applyBorder="1" applyAlignment="1" applyProtection="1">
      <alignment horizontal="center"/>
      <protection locked="0"/>
    </xf>
    <xf numFmtId="49" fontId="8" fillId="0" borderId="51" xfId="0" applyNumberFormat="1" applyFont="1" applyBorder="1" applyAlignment="1" applyProtection="1">
      <alignment horizontal="right"/>
      <protection hidden="1"/>
    </xf>
    <xf numFmtId="49" fontId="8" fillId="0" borderId="52" xfId="0" applyNumberFormat="1" applyFont="1" applyBorder="1" applyAlignment="1" applyProtection="1">
      <alignment horizontal="right"/>
      <protection hidden="1"/>
    </xf>
    <xf numFmtId="49" fontId="8" fillId="0" borderId="53" xfId="0" applyNumberFormat="1" applyFont="1" applyBorder="1" applyAlignment="1" applyProtection="1">
      <alignment horizontal="right"/>
      <protection hidden="1"/>
    </xf>
    <xf numFmtId="0" fontId="0" fillId="6" borderId="48" xfId="0" applyFill="1" applyBorder="1" applyProtection="1">
      <protection locked="0"/>
    </xf>
    <xf numFmtId="0" fontId="0" fillId="6" borderId="0" xfId="0" applyFill="1"/>
    <xf numFmtId="0" fontId="9" fillId="5" borderId="5" xfId="0" applyFont="1" applyFill="1" applyBorder="1"/>
    <xf numFmtId="0" fontId="9" fillId="3" borderId="5" xfId="0" applyFont="1" applyFill="1" applyBorder="1" applyProtection="1">
      <protection hidden="1"/>
    </xf>
    <xf numFmtId="0" fontId="5" fillId="0" borderId="0" xfId="0" applyFont="1" applyBorder="1" applyAlignment="1" applyProtection="1"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7" sqref="C7"/>
    </sheetView>
  </sheetViews>
  <sheetFormatPr defaultRowHeight="15" x14ac:dyDescent="0.25"/>
  <cols>
    <col min="1" max="1" width="19.42578125" customWidth="1"/>
    <col min="2" max="2" width="5.85546875" customWidth="1"/>
  </cols>
  <sheetData>
    <row r="1" spans="1:3" x14ac:dyDescent="0.25">
      <c r="A1" t="s">
        <v>96</v>
      </c>
    </row>
    <row r="5" spans="1:3" x14ac:dyDescent="0.25">
      <c r="A5" t="s">
        <v>90</v>
      </c>
      <c r="C5" t="s">
        <v>19</v>
      </c>
    </row>
    <row r="6" spans="1:3" x14ac:dyDescent="0.25">
      <c r="A6" t="s">
        <v>91</v>
      </c>
      <c r="C6" t="s">
        <v>92</v>
      </c>
    </row>
    <row r="7" spans="1:3" x14ac:dyDescent="0.25">
      <c r="A7" t="s">
        <v>102</v>
      </c>
      <c r="C7">
        <v>0</v>
      </c>
    </row>
    <row r="9" spans="1:3" x14ac:dyDescent="0.25">
      <c r="A9" t="s">
        <v>93</v>
      </c>
    </row>
    <row r="10" spans="1:3" x14ac:dyDescent="0.25">
      <c r="A10" t="s">
        <v>94</v>
      </c>
      <c r="C10">
        <v>18</v>
      </c>
    </row>
    <row r="11" spans="1:3" x14ac:dyDescent="0.25">
      <c r="A11" t="s">
        <v>95</v>
      </c>
      <c r="C11">
        <v>20</v>
      </c>
    </row>
    <row r="12" spans="1:3" x14ac:dyDescent="0.25">
      <c r="A12" t="s">
        <v>97</v>
      </c>
      <c r="C12">
        <v>2013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zoomScaleNormal="100" zoomScaleSheetLayoutView="100" workbookViewId="0">
      <selection activeCell="C2" sqref="C2"/>
    </sheetView>
  </sheetViews>
  <sheetFormatPr defaultRowHeight="15" x14ac:dyDescent="0.25"/>
  <cols>
    <col min="1" max="1" width="6.7109375" customWidth="1"/>
    <col min="6" max="6" width="0" hidden="1" customWidth="1"/>
  </cols>
  <sheetData>
    <row r="1" spans="1:16" ht="15.75" x14ac:dyDescent="0.25">
      <c r="B1" s="19" t="s">
        <v>19</v>
      </c>
      <c r="C1" s="19"/>
      <c r="D1" s="19"/>
      <c r="E1" s="19"/>
      <c r="F1" s="19"/>
      <c r="G1" s="19"/>
      <c r="H1" s="19" t="s">
        <v>20</v>
      </c>
      <c r="I1" s="19"/>
      <c r="J1" s="19"/>
      <c r="K1" s="19" t="s">
        <v>21</v>
      </c>
      <c r="L1" s="2"/>
      <c r="M1" s="2"/>
      <c r="N1" s="2"/>
      <c r="O1" s="2"/>
      <c r="P1" s="2"/>
    </row>
    <row r="2" spans="1:16" ht="16.5" thickBot="1" x14ac:dyDescent="0.3">
      <c r="A2" s="1"/>
      <c r="B2" s="19"/>
      <c r="C2" s="19" t="s">
        <v>69</v>
      </c>
      <c r="D2" s="19"/>
      <c r="E2" s="19"/>
      <c r="F2" s="19"/>
      <c r="G2" s="20"/>
      <c r="I2" s="19" t="s">
        <v>70</v>
      </c>
      <c r="J2" s="21" t="s">
        <v>73</v>
      </c>
      <c r="K2" s="19"/>
      <c r="L2" s="15"/>
      <c r="M2" s="15"/>
      <c r="N2" s="3"/>
      <c r="O2" s="2"/>
      <c r="P2" s="2"/>
    </row>
    <row r="3" spans="1:16" ht="24.75" thickTop="1" thickBot="1" x14ac:dyDescent="0.3">
      <c r="A3" s="22"/>
      <c r="B3" s="102" t="s">
        <v>0</v>
      </c>
      <c r="C3" s="103"/>
      <c r="D3" s="104" t="s">
        <v>1</v>
      </c>
      <c r="E3" s="104"/>
      <c r="F3" s="104"/>
      <c r="G3" s="104"/>
      <c r="H3" s="45" t="s">
        <v>3</v>
      </c>
      <c r="I3" s="16" t="s">
        <v>2</v>
      </c>
      <c r="J3" s="17" t="s">
        <v>66</v>
      </c>
      <c r="K3" s="54" t="s">
        <v>57</v>
      </c>
      <c r="L3" s="50"/>
      <c r="M3" s="18" t="s">
        <v>60</v>
      </c>
      <c r="N3" s="17" t="s">
        <v>62</v>
      </c>
      <c r="O3" s="62" t="s">
        <v>63</v>
      </c>
      <c r="P3" s="56" t="s">
        <v>54</v>
      </c>
    </row>
    <row r="4" spans="1:16" ht="15.75" thickBot="1" x14ac:dyDescent="0.3">
      <c r="A4" s="23" t="s">
        <v>4</v>
      </c>
      <c r="B4" s="4" t="s">
        <v>5</v>
      </c>
      <c r="C4" s="40" t="s">
        <v>6</v>
      </c>
      <c r="D4" s="36" t="s">
        <v>7</v>
      </c>
      <c r="E4" s="4" t="s">
        <v>8</v>
      </c>
      <c r="F4" s="4" t="s">
        <v>9</v>
      </c>
      <c r="G4" s="5"/>
      <c r="H4" s="46" t="s">
        <v>10</v>
      </c>
      <c r="I4" s="4" t="s">
        <v>55</v>
      </c>
      <c r="J4" s="5" t="s">
        <v>56</v>
      </c>
      <c r="K4" s="55" t="s">
        <v>58</v>
      </c>
      <c r="L4" s="51" t="s">
        <v>59</v>
      </c>
      <c r="M4" s="6" t="s">
        <v>61</v>
      </c>
      <c r="N4" s="5" t="s">
        <v>61</v>
      </c>
      <c r="O4" s="63" t="s">
        <v>64</v>
      </c>
      <c r="P4" s="57"/>
    </row>
    <row r="5" spans="1:16" x14ac:dyDescent="0.3">
      <c r="A5" s="24" t="s">
        <v>22</v>
      </c>
      <c r="B5" s="7"/>
      <c r="C5" s="41"/>
      <c r="D5" s="13"/>
      <c r="E5" s="9"/>
      <c r="F5" s="9"/>
      <c r="G5" s="10"/>
      <c r="H5" s="47"/>
      <c r="I5" s="9" t="s">
        <v>67</v>
      </c>
      <c r="J5" s="10"/>
      <c r="K5" s="47"/>
      <c r="L5" s="52"/>
      <c r="M5" s="10"/>
      <c r="N5" s="11"/>
      <c r="O5" s="64"/>
      <c r="P5" s="58"/>
    </row>
    <row r="6" spans="1:16" x14ac:dyDescent="0.3">
      <c r="A6" s="24" t="s">
        <v>23</v>
      </c>
      <c r="B6" s="7"/>
      <c r="C6" s="41"/>
      <c r="D6" s="37"/>
      <c r="E6" s="9"/>
      <c r="F6" s="9"/>
      <c r="G6" s="10"/>
      <c r="H6" s="47"/>
      <c r="I6" s="9" t="s">
        <v>67</v>
      </c>
      <c r="J6" s="10"/>
      <c r="K6" s="47"/>
      <c r="L6" s="52"/>
      <c r="M6" s="10"/>
      <c r="N6" s="11"/>
      <c r="O6" s="65"/>
      <c r="P6" s="59"/>
    </row>
    <row r="7" spans="1:16" ht="14.45" x14ac:dyDescent="0.3">
      <c r="A7" s="72" t="s">
        <v>24</v>
      </c>
      <c r="B7" s="9"/>
      <c r="C7" s="41"/>
      <c r="D7" s="13"/>
      <c r="E7" s="9"/>
      <c r="F7" s="12"/>
      <c r="G7" s="44"/>
      <c r="H7" s="47"/>
      <c r="I7" s="8"/>
      <c r="J7" s="10"/>
      <c r="K7" s="47"/>
      <c r="L7" s="52"/>
      <c r="M7" s="10"/>
      <c r="N7" s="11"/>
      <c r="O7" s="65"/>
      <c r="P7" s="59"/>
    </row>
    <row r="8" spans="1:16" ht="14.45" x14ac:dyDescent="0.3">
      <c r="A8" s="72" t="s">
        <v>25</v>
      </c>
      <c r="B8" s="7"/>
      <c r="C8" s="42"/>
      <c r="D8" s="38"/>
      <c r="E8" s="7"/>
      <c r="F8" s="12"/>
      <c r="G8" s="10"/>
      <c r="H8" s="48"/>
      <c r="I8" s="9"/>
      <c r="J8" s="10"/>
      <c r="K8" s="47"/>
      <c r="L8" s="52"/>
      <c r="M8" s="10"/>
      <c r="N8" s="11"/>
      <c r="O8" s="65"/>
      <c r="P8" s="59"/>
    </row>
    <row r="9" spans="1:16" x14ac:dyDescent="0.3">
      <c r="A9" s="25" t="s">
        <v>26</v>
      </c>
      <c r="B9" s="8"/>
      <c r="C9" s="41"/>
      <c r="D9" s="38"/>
      <c r="E9" s="8"/>
      <c r="F9" s="12"/>
      <c r="G9" s="10"/>
      <c r="H9" s="48"/>
      <c r="I9" s="9" t="s">
        <v>67</v>
      </c>
      <c r="J9" s="10"/>
      <c r="K9" s="47"/>
      <c r="L9" s="52"/>
      <c r="M9" s="10"/>
      <c r="N9" s="11"/>
      <c r="O9" s="65"/>
      <c r="P9" s="59"/>
    </row>
    <row r="10" spans="1:16" x14ac:dyDescent="0.3">
      <c r="A10" s="24" t="s">
        <v>27</v>
      </c>
      <c r="B10" s="7"/>
      <c r="C10" s="41"/>
      <c r="D10" s="13"/>
      <c r="E10" s="9"/>
      <c r="F10" s="9"/>
      <c r="G10" s="10"/>
      <c r="H10" s="47"/>
      <c r="I10" s="9" t="s">
        <v>67</v>
      </c>
      <c r="J10" s="10"/>
      <c r="K10" s="47"/>
      <c r="L10" s="52"/>
      <c r="M10" s="10"/>
      <c r="N10" s="11"/>
      <c r="O10" s="66"/>
      <c r="P10" s="60"/>
    </row>
    <row r="11" spans="1:16" x14ac:dyDescent="0.3">
      <c r="A11" s="24" t="s">
        <v>28</v>
      </c>
      <c r="B11" s="7"/>
      <c r="C11" s="41"/>
      <c r="D11" s="37"/>
      <c r="E11" s="9"/>
      <c r="F11" s="9"/>
      <c r="G11" s="10"/>
      <c r="H11" s="47"/>
      <c r="I11" s="9" t="s">
        <v>67</v>
      </c>
      <c r="J11" s="10"/>
      <c r="K11" s="47"/>
      <c r="L11" s="52"/>
      <c r="M11" s="10"/>
      <c r="N11" s="11"/>
      <c r="O11" s="65"/>
      <c r="P11" s="59"/>
    </row>
    <row r="12" spans="1:16" x14ac:dyDescent="0.3">
      <c r="A12" s="25" t="s">
        <v>29</v>
      </c>
      <c r="B12" s="9"/>
      <c r="C12" s="41"/>
      <c r="D12" s="13"/>
      <c r="E12" s="9"/>
      <c r="F12" s="12"/>
      <c r="G12" s="44"/>
      <c r="H12" s="47"/>
      <c r="I12" s="9" t="s">
        <v>67</v>
      </c>
      <c r="J12" s="10"/>
      <c r="K12" s="47"/>
      <c r="L12" s="52"/>
      <c r="M12" s="10"/>
      <c r="N12" s="11"/>
      <c r="O12" s="65"/>
      <c r="P12" s="59"/>
    </row>
    <row r="13" spans="1:16" x14ac:dyDescent="0.3">
      <c r="A13" s="25" t="s">
        <v>30</v>
      </c>
      <c r="B13" s="7"/>
      <c r="C13" s="42"/>
      <c r="D13" s="38"/>
      <c r="E13" s="7"/>
      <c r="F13" s="12"/>
      <c r="G13" s="10"/>
      <c r="H13" s="47"/>
      <c r="I13" s="9" t="s">
        <v>67</v>
      </c>
      <c r="J13" s="10"/>
      <c r="K13" s="47"/>
      <c r="L13" s="52"/>
      <c r="M13" s="10"/>
      <c r="N13" s="11"/>
      <c r="O13" s="65"/>
      <c r="P13" s="59"/>
    </row>
    <row r="14" spans="1:16" ht="14.45" x14ac:dyDescent="0.3">
      <c r="A14" s="72" t="s">
        <v>31</v>
      </c>
      <c r="B14" s="8"/>
      <c r="C14" s="41"/>
      <c r="D14" s="38"/>
      <c r="E14" s="8"/>
      <c r="F14" s="12"/>
      <c r="G14" s="10"/>
      <c r="H14" s="47"/>
      <c r="I14" s="9"/>
      <c r="J14" s="10"/>
      <c r="K14" s="47"/>
      <c r="L14" s="52"/>
      <c r="M14" s="10"/>
      <c r="N14" s="11"/>
      <c r="O14" s="65"/>
      <c r="P14" s="59"/>
    </row>
    <row r="15" spans="1:16" x14ac:dyDescent="0.3">
      <c r="A15" s="72" t="s">
        <v>32</v>
      </c>
      <c r="B15" s="7"/>
      <c r="C15" s="41"/>
      <c r="D15" s="13"/>
      <c r="E15" s="9"/>
      <c r="F15" s="9"/>
      <c r="G15" s="10"/>
      <c r="H15" s="47"/>
      <c r="I15" s="9"/>
      <c r="J15" s="10"/>
      <c r="K15" s="47"/>
      <c r="L15" s="52"/>
      <c r="M15" s="10"/>
      <c r="N15" s="11"/>
      <c r="O15" s="66"/>
      <c r="P15" s="60"/>
    </row>
    <row r="16" spans="1:16" x14ac:dyDescent="0.3">
      <c r="A16" s="24" t="s">
        <v>33</v>
      </c>
      <c r="B16" s="7"/>
      <c r="C16" s="41"/>
      <c r="D16" s="37"/>
      <c r="E16" s="9"/>
      <c r="F16" s="9"/>
      <c r="G16" s="10"/>
      <c r="H16" s="47"/>
      <c r="I16" s="9" t="s">
        <v>67</v>
      </c>
      <c r="J16" s="10"/>
      <c r="K16" s="47"/>
      <c r="L16" s="52"/>
      <c r="M16" s="10"/>
      <c r="N16" s="11"/>
      <c r="O16" s="65"/>
      <c r="P16" s="59"/>
    </row>
    <row r="17" spans="1:16" x14ac:dyDescent="0.3">
      <c r="A17" s="25" t="s">
        <v>34</v>
      </c>
      <c r="B17" s="9"/>
      <c r="C17" s="41"/>
      <c r="D17" s="13"/>
      <c r="E17" s="9"/>
      <c r="F17" s="12"/>
      <c r="G17" s="44"/>
      <c r="H17" s="47"/>
      <c r="I17" s="9" t="s">
        <v>67</v>
      </c>
      <c r="J17" s="10"/>
      <c r="K17" s="47"/>
      <c r="L17" s="52"/>
      <c r="M17" s="10"/>
      <c r="N17" s="11"/>
      <c r="O17" s="65"/>
      <c r="P17" s="59"/>
    </row>
    <row r="18" spans="1:16" x14ac:dyDescent="0.3">
      <c r="A18" s="25" t="s">
        <v>35</v>
      </c>
      <c r="B18" s="7"/>
      <c r="C18" s="42"/>
      <c r="D18" s="38"/>
      <c r="E18" s="7"/>
      <c r="F18" s="12"/>
      <c r="G18" s="10"/>
      <c r="H18" s="47"/>
      <c r="I18" s="9" t="s">
        <v>67</v>
      </c>
      <c r="J18" s="10"/>
      <c r="K18" s="47"/>
      <c r="L18" s="52"/>
      <c r="M18" s="10"/>
      <c r="N18" s="11"/>
      <c r="O18" s="65"/>
      <c r="P18" s="59"/>
    </row>
    <row r="19" spans="1:16" x14ac:dyDescent="0.3">
      <c r="A19" s="25" t="s">
        <v>36</v>
      </c>
      <c r="B19" s="8"/>
      <c r="C19" s="41"/>
      <c r="D19" s="38"/>
      <c r="E19" s="8"/>
      <c r="F19" s="12"/>
      <c r="G19" s="10"/>
      <c r="H19" s="47"/>
      <c r="I19" s="9" t="s">
        <v>67</v>
      </c>
      <c r="J19" s="10"/>
      <c r="K19" s="47"/>
      <c r="L19" s="52"/>
      <c r="M19" s="10"/>
      <c r="N19" s="11"/>
      <c r="O19" s="65"/>
      <c r="P19" s="59"/>
    </row>
    <row r="20" spans="1:16" x14ac:dyDescent="0.3">
      <c r="A20" s="24" t="s">
        <v>37</v>
      </c>
      <c r="B20" s="7"/>
      <c r="C20" s="41"/>
      <c r="D20" s="13"/>
      <c r="E20" s="9"/>
      <c r="F20" s="9"/>
      <c r="G20" s="10"/>
      <c r="H20" s="47"/>
      <c r="I20" s="9" t="s">
        <v>67</v>
      </c>
      <c r="J20" s="10"/>
      <c r="K20" s="47"/>
      <c r="L20" s="52"/>
      <c r="M20" s="10"/>
      <c r="N20" s="11"/>
      <c r="O20" s="66"/>
      <c r="P20" s="60"/>
    </row>
    <row r="21" spans="1:16" x14ac:dyDescent="0.3">
      <c r="A21" s="72" t="s">
        <v>38</v>
      </c>
      <c r="B21" s="7"/>
      <c r="C21" s="41"/>
      <c r="D21" s="37"/>
      <c r="E21" s="9"/>
      <c r="F21" s="9"/>
      <c r="G21" s="10"/>
      <c r="H21" s="47"/>
      <c r="I21" s="9"/>
      <c r="J21" s="10"/>
      <c r="K21" s="47"/>
      <c r="L21" s="52"/>
      <c r="M21" s="10"/>
      <c r="N21" s="11"/>
      <c r="O21" s="65"/>
      <c r="P21" s="59"/>
    </row>
    <row r="22" spans="1:16" ht="14.45" x14ac:dyDescent="0.3">
      <c r="A22" s="72" t="s">
        <v>39</v>
      </c>
      <c r="B22" s="9"/>
      <c r="C22" s="41"/>
      <c r="D22" s="13"/>
      <c r="E22" s="9"/>
      <c r="F22" s="12"/>
      <c r="G22" s="44"/>
      <c r="H22" s="47"/>
      <c r="I22" s="8"/>
      <c r="J22" s="10"/>
      <c r="K22" s="47"/>
      <c r="L22" s="52"/>
      <c r="M22" s="10"/>
      <c r="N22" s="11"/>
      <c r="O22" s="65"/>
      <c r="P22" s="59"/>
    </row>
    <row r="23" spans="1:16" x14ac:dyDescent="0.3">
      <c r="A23" s="25" t="s">
        <v>40</v>
      </c>
      <c r="B23" s="7"/>
      <c r="C23" s="42"/>
      <c r="D23" s="38"/>
      <c r="E23" s="7"/>
      <c r="F23" s="12"/>
      <c r="G23" s="10"/>
      <c r="H23" s="47"/>
      <c r="I23" s="9" t="s">
        <v>67</v>
      </c>
      <c r="J23" s="10"/>
      <c r="K23" s="47"/>
      <c r="L23" s="52"/>
      <c r="M23" s="10"/>
      <c r="N23" s="11"/>
      <c r="O23" s="65"/>
      <c r="P23" s="59"/>
    </row>
    <row r="24" spans="1:16" x14ac:dyDescent="0.3">
      <c r="A24" s="25" t="s">
        <v>41</v>
      </c>
      <c r="B24" s="8"/>
      <c r="C24" s="41"/>
      <c r="D24" s="38"/>
      <c r="E24" s="8"/>
      <c r="F24" s="12"/>
      <c r="G24" s="10"/>
      <c r="H24" s="47"/>
      <c r="I24" s="9" t="s">
        <v>67</v>
      </c>
      <c r="J24" s="10"/>
      <c r="K24" s="47"/>
      <c r="L24" s="52"/>
      <c r="M24" s="10"/>
      <c r="N24" s="11"/>
      <c r="O24" s="65"/>
      <c r="P24" s="59"/>
    </row>
    <row r="25" spans="1:16" x14ac:dyDescent="0.3">
      <c r="A25" s="24" t="s">
        <v>42</v>
      </c>
      <c r="B25" s="7"/>
      <c r="C25" s="41"/>
      <c r="D25" s="13"/>
      <c r="E25" s="9"/>
      <c r="F25" s="9"/>
      <c r="G25" s="10"/>
      <c r="H25" s="47"/>
      <c r="I25" s="9" t="s">
        <v>67</v>
      </c>
      <c r="J25" s="10"/>
      <c r="K25" s="47"/>
      <c r="L25" s="52"/>
      <c r="M25" s="10"/>
      <c r="N25" s="11"/>
      <c r="O25" s="66"/>
      <c r="P25" s="60"/>
    </row>
    <row r="26" spans="1:16" x14ac:dyDescent="0.3">
      <c r="A26" s="24" t="s">
        <v>43</v>
      </c>
      <c r="B26" s="7"/>
      <c r="C26" s="41"/>
      <c r="D26" s="37"/>
      <c r="E26" s="9"/>
      <c r="F26" s="9"/>
      <c r="G26" s="10"/>
      <c r="H26" s="47"/>
      <c r="I26" s="9" t="s">
        <v>67</v>
      </c>
      <c r="J26" s="10"/>
      <c r="K26" s="47"/>
      <c r="L26" s="52"/>
      <c r="M26" s="10"/>
      <c r="N26" s="11"/>
      <c r="O26" s="65"/>
      <c r="P26" s="59"/>
    </row>
    <row r="27" spans="1:16" x14ac:dyDescent="0.25">
      <c r="A27" s="25" t="s">
        <v>44</v>
      </c>
      <c r="B27" s="9"/>
      <c r="C27" s="41"/>
      <c r="D27" s="13"/>
      <c r="E27" s="9"/>
      <c r="F27" s="12"/>
      <c r="G27" s="44"/>
      <c r="H27" s="47"/>
      <c r="I27" s="9" t="s">
        <v>67</v>
      </c>
      <c r="J27" s="10"/>
      <c r="K27" s="47"/>
      <c r="L27" s="52"/>
      <c r="M27" s="10"/>
      <c r="N27" s="11"/>
      <c r="O27" s="65"/>
      <c r="P27" s="59"/>
    </row>
    <row r="28" spans="1:16" x14ac:dyDescent="0.25">
      <c r="A28" s="72" t="s">
        <v>45</v>
      </c>
      <c r="B28" s="7"/>
      <c r="C28" s="42"/>
      <c r="D28" s="38"/>
      <c r="E28" s="7"/>
      <c r="F28" s="12"/>
      <c r="G28" s="10"/>
      <c r="H28" s="47"/>
      <c r="I28" s="9"/>
      <c r="J28" s="10"/>
      <c r="K28" s="47"/>
      <c r="L28" s="52"/>
      <c r="M28" s="10"/>
      <c r="N28" s="11"/>
      <c r="O28" s="65"/>
      <c r="P28" s="59"/>
    </row>
    <row r="29" spans="1:16" x14ac:dyDescent="0.25">
      <c r="A29" s="72" t="s">
        <v>46</v>
      </c>
      <c r="B29" s="8"/>
      <c r="C29" s="41"/>
      <c r="D29" s="38"/>
      <c r="E29" s="8"/>
      <c r="F29" s="12"/>
      <c r="G29" s="10"/>
      <c r="H29" s="47"/>
      <c r="I29" s="9"/>
      <c r="J29" s="10"/>
      <c r="K29" s="47"/>
      <c r="L29" s="52"/>
      <c r="M29" s="10"/>
      <c r="N29" s="11"/>
      <c r="O29" s="65"/>
      <c r="P29" s="59"/>
    </row>
    <row r="30" spans="1:16" x14ac:dyDescent="0.25">
      <c r="A30" s="24" t="s">
        <v>47</v>
      </c>
      <c r="B30" s="69">
        <v>0.3125</v>
      </c>
      <c r="C30" s="70">
        <v>0.66666666666666663</v>
      </c>
      <c r="D30" s="13"/>
      <c r="E30" s="9"/>
      <c r="F30" s="9"/>
      <c r="G30" s="10"/>
      <c r="H30" s="47"/>
      <c r="I30" s="9"/>
      <c r="J30" s="71">
        <v>2.0833333333333332E-2</v>
      </c>
      <c r="K30" s="47"/>
      <c r="L30" s="52">
        <v>8</v>
      </c>
      <c r="M30" s="10"/>
      <c r="N30" s="11"/>
      <c r="O30" s="66"/>
      <c r="P30" s="60"/>
    </row>
    <row r="31" spans="1:16" x14ac:dyDescent="0.25">
      <c r="A31" s="24" t="s">
        <v>48</v>
      </c>
      <c r="B31" s="7"/>
      <c r="C31" s="41"/>
      <c r="D31" s="37" t="s">
        <v>68</v>
      </c>
      <c r="E31" s="9"/>
      <c r="F31" s="9"/>
      <c r="G31" s="10"/>
      <c r="H31" s="47"/>
      <c r="I31" s="9"/>
      <c r="J31" s="71">
        <v>2.0833333333333332E-2</v>
      </c>
      <c r="K31" s="47"/>
      <c r="L31" s="52">
        <v>8</v>
      </c>
      <c r="M31" s="10"/>
      <c r="N31" s="11"/>
      <c r="O31" s="65"/>
      <c r="P31" s="59"/>
    </row>
    <row r="32" spans="1:16" x14ac:dyDescent="0.25">
      <c r="A32" s="25" t="s">
        <v>49</v>
      </c>
      <c r="B32" s="9"/>
      <c r="C32" s="41"/>
      <c r="D32" s="37" t="s">
        <v>68</v>
      </c>
      <c r="E32" s="9"/>
      <c r="F32" s="12"/>
      <c r="G32" s="44"/>
      <c r="H32" s="47"/>
      <c r="I32" s="8"/>
      <c r="J32" s="71">
        <v>2.0833333333333301E-2</v>
      </c>
      <c r="K32" s="47"/>
      <c r="L32" s="52">
        <v>8</v>
      </c>
      <c r="M32" s="10"/>
      <c r="N32" s="11"/>
      <c r="O32" s="65"/>
      <c r="P32" s="59"/>
    </row>
    <row r="33" spans="1:16" x14ac:dyDescent="0.25">
      <c r="A33" s="25" t="s">
        <v>50</v>
      </c>
      <c r="B33" s="7"/>
      <c r="C33" s="42"/>
      <c r="D33" s="37" t="s">
        <v>68</v>
      </c>
      <c r="E33" s="7"/>
      <c r="F33" s="12"/>
      <c r="G33" s="10"/>
      <c r="H33" s="47"/>
      <c r="I33" s="9"/>
      <c r="J33" s="71">
        <v>2.0833333333333301E-2</v>
      </c>
      <c r="K33" s="47"/>
      <c r="L33" s="52">
        <v>8</v>
      </c>
      <c r="M33" s="10"/>
      <c r="N33" s="11"/>
      <c r="O33" s="65"/>
      <c r="P33" s="59"/>
    </row>
    <row r="34" spans="1:16" x14ac:dyDescent="0.25">
      <c r="A34" s="25" t="s">
        <v>51</v>
      </c>
      <c r="B34" s="69">
        <v>0.3125</v>
      </c>
      <c r="C34" s="70">
        <v>0.66666666666666663</v>
      </c>
      <c r="D34" s="38"/>
      <c r="E34" s="8"/>
      <c r="F34" s="12"/>
      <c r="G34" s="10"/>
      <c r="H34" s="47"/>
      <c r="I34" s="9"/>
      <c r="J34" s="71">
        <v>2.0833333333333301E-2</v>
      </c>
      <c r="K34" s="47"/>
      <c r="L34" s="52">
        <v>8</v>
      </c>
      <c r="M34" s="10"/>
      <c r="N34" s="11"/>
      <c r="O34" s="65"/>
      <c r="P34" s="59"/>
    </row>
    <row r="35" spans="1:16" ht="15.75" thickBot="1" x14ac:dyDescent="0.3">
      <c r="A35" s="72" t="s">
        <v>52</v>
      </c>
      <c r="B35" s="26"/>
      <c r="C35" s="43"/>
      <c r="D35" s="39"/>
      <c r="E35" s="26"/>
      <c r="F35" s="27"/>
      <c r="G35" s="29"/>
      <c r="H35" s="49"/>
      <c r="I35" s="28"/>
      <c r="J35" s="30"/>
      <c r="K35" s="49"/>
      <c r="L35" s="53"/>
      <c r="M35" s="30"/>
      <c r="N35" s="31"/>
      <c r="O35" s="67"/>
      <c r="P35" s="61"/>
    </row>
    <row r="36" spans="1:16" ht="16.5" thickTop="1" thickBot="1" x14ac:dyDescent="0.3">
      <c r="J36" s="32" t="s">
        <v>53</v>
      </c>
      <c r="K36" s="35">
        <f>SUM(K5:K35)</f>
        <v>0</v>
      </c>
      <c r="L36" s="35">
        <f>SUM(L5:L35)</f>
        <v>40</v>
      </c>
      <c r="M36" s="33">
        <f>SUM(M5:M35)</f>
        <v>0</v>
      </c>
      <c r="N36" s="33">
        <f>SUM(N5:N35)</f>
        <v>0</v>
      </c>
      <c r="O36" s="68" t="s">
        <v>65</v>
      </c>
      <c r="P36" s="34"/>
    </row>
    <row r="37" spans="1:16" ht="15.75" thickTop="1" x14ac:dyDescent="0.25">
      <c r="A37" s="14" t="s">
        <v>11</v>
      </c>
      <c r="B37" s="15"/>
      <c r="C37" s="15"/>
      <c r="D37" s="15"/>
      <c r="E37" s="15"/>
      <c r="F37" s="15"/>
      <c r="G37" s="15"/>
      <c r="H37" s="2"/>
      <c r="I37" s="2"/>
      <c r="J37" s="2"/>
      <c r="K37" s="2"/>
      <c r="L37" s="2"/>
      <c r="M37" s="2"/>
      <c r="N37" s="3"/>
    </row>
    <row r="38" spans="1:16" x14ac:dyDescent="0.25">
      <c r="A38" s="2" t="s">
        <v>12</v>
      </c>
      <c r="B38" s="2"/>
      <c r="C38" s="2" t="s">
        <v>13</v>
      </c>
      <c r="D38" s="2" t="s">
        <v>14</v>
      </c>
      <c r="E38" s="2" t="s">
        <v>15</v>
      </c>
      <c r="F38" s="2"/>
      <c r="G38" s="2" t="s">
        <v>16</v>
      </c>
      <c r="H38" s="2"/>
      <c r="I38" s="2" t="s">
        <v>17</v>
      </c>
      <c r="J38" s="2"/>
      <c r="K38" s="2" t="s">
        <v>18</v>
      </c>
      <c r="L38" s="2"/>
      <c r="M38" s="2"/>
      <c r="N38" s="3"/>
    </row>
  </sheetData>
  <mergeCells count="2">
    <mergeCell ref="B3:C3"/>
    <mergeCell ref="D3:G3"/>
  </mergeCells>
  <printOptions horizontalCentered="1" verticalCentered="1"/>
  <pageMargins left="0.51181102362204722" right="0" top="0.19685039370078741" bottom="0.19685039370078741" header="0" footer="0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T21" sqref="T21"/>
    </sheetView>
  </sheetViews>
  <sheetFormatPr defaultRowHeight="15" x14ac:dyDescent="0.25"/>
  <cols>
    <col min="1" max="1" width="5.85546875" customWidth="1"/>
    <col min="2" max="2" width="3.28515625" customWidth="1"/>
    <col min="3" max="3" width="7.5703125" customWidth="1"/>
    <col min="4" max="4" width="7.42578125" customWidth="1"/>
    <col min="5" max="5" width="7.5703125" customWidth="1"/>
    <col min="6" max="6" width="7.28515625" customWidth="1"/>
    <col min="7" max="7" width="6.85546875" customWidth="1"/>
    <col min="8" max="8" width="7.42578125" customWidth="1"/>
    <col min="9" max="9" width="12.7109375" customWidth="1"/>
    <col min="11" max="11" width="3.140625" customWidth="1"/>
    <col min="16" max="16" width="10" customWidth="1"/>
    <col min="17" max="17" width="10.5703125" bestFit="1" customWidth="1"/>
  </cols>
  <sheetData>
    <row r="1" spans="1:19" ht="15.75" x14ac:dyDescent="0.25">
      <c r="A1" s="80"/>
      <c r="B1" s="80"/>
      <c r="C1" s="78" t="str">
        <f>organizace</f>
        <v>Tauferova SOŠ veterinární Kroměříž</v>
      </c>
      <c r="D1" s="78"/>
      <c r="E1" s="78"/>
      <c r="F1" s="78"/>
      <c r="G1" s="78"/>
      <c r="H1" s="80"/>
      <c r="I1" s="78" t="s">
        <v>20</v>
      </c>
      <c r="J1" s="80"/>
      <c r="K1" s="80"/>
      <c r="L1" s="15"/>
      <c r="M1" s="80"/>
      <c r="N1" s="80"/>
      <c r="O1" s="79" t="s">
        <v>83</v>
      </c>
      <c r="P1" s="78">
        <f>kal_rok</f>
        <v>2013</v>
      </c>
    </row>
    <row r="2" spans="1:19" ht="15.75" x14ac:dyDescent="0.25">
      <c r="A2" s="81"/>
      <c r="B2" s="81"/>
      <c r="C2" s="110" t="s">
        <v>84</v>
      </c>
      <c r="D2" s="110"/>
      <c r="E2" s="152" t="str">
        <f>pracov</f>
        <v>Mgr. Lovas Pavel</v>
      </c>
      <c r="F2" s="152"/>
      <c r="G2" s="152"/>
      <c r="H2" s="141"/>
      <c r="I2" s="78" t="s">
        <v>70</v>
      </c>
      <c r="J2" s="78" t="s">
        <v>72</v>
      </c>
      <c r="K2" s="78"/>
      <c r="L2" s="15"/>
      <c r="M2" s="111" t="s">
        <v>85</v>
      </c>
      <c r="N2" s="111"/>
      <c r="O2" s="111"/>
      <c r="P2" s="149">
        <v>0</v>
      </c>
    </row>
    <row r="3" spans="1:19" ht="15.75" x14ac:dyDescent="0.25">
      <c r="A3" s="81"/>
      <c r="B3" s="81"/>
      <c r="C3" s="94"/>
      <c r="D3" s="94"/>
      <c r="E3" s="94"/>
      <c r="F3" s="94"/>
      <c r="G3" s="94"/>
      <c r="H3" s="80"/>
      <c r="I3" s="78"/>
      <c r="J3" s="78"/>
      <c r="K3" s="78"/>
      <c r="L3" s="15"/>
      <c r="M3" s="95"/>
      <c r="N3" s="95"/>
      <c r="O3" s="95"/>
      <c r="P3" s="139"/>
    </row>
    <row r="4" spans="1:19" ht="18.75" customHeight="1" x14ac:dyDescent="0.25">
      <c r="A4" s="142" t="s">
        <v>86</v>
      </c>
      <c r="B4" s="114" t="s">
        <v>81</v>
      </c>
      <c r="C4" s="112" t="s">
        <v>0</v>
      </c>
      <c r="D4" s="112"/>
      <c r="E4" s="112" t="s">
        <v>1</v>
      </c>
      <c r="F4" s="112"/>
      <c r="G4" s="112"/>
      <c r="H4" s="75" t="s">
        <v>3</v>
      </c>
      <c r="I4" s="96" t="s">
        <v>2</v>
      </c>
      <c r="J4" s="76" t="s">
        <v>74</v>
      </c>
      <c r="K4" s="130" t="s">
        <v>100</v>
      </c>
      <c r="L4" s="113" t="s">
        <v>57</v>
      </c>
      <c r="M4" s="113"/>
      <c r="N4" s="109" t="s">
        <v>79</v>
      </c>
      <c r="O4" s="116" t="s">
        <v>80</v>
      </c>
      <c r="P4" s="108" t="s">
        <v>98</v>
      </c>
      <c r="Q4" s="115" t="s">
        <v>54</v>
      </c>
    </row>
    <row r="5" spans="1:19" ht="19.5" customHeight="1" thickBot="1" x14ac:dyDescent="0.3">
      <c r="A5" s="143"/>
      <c r="B5" s="117"/>
      <c r="C5" s="118" t="s">
        <v>5</v>
      </c>
      <c r="D5" s="118" t="s">
        <v>6</v>
      </c>
      <c r="E5" s="118" t="s">
        <v>7</v>
      </c>
      <c r="F5" s="118" t="s">
        <v>8</v>
      </c>
      <c r="G5" s="118" t="s">
        <v>9</v>
      </c>
      <c r="H5" s="119" t="s">
        <v>10</v>
      </c>
      <c r="I5" s="120" t="s">
        <v>78</v>
      </c>
      <c r="J5" s="118" t="s">
        <v>75</v>
      </c>
      <c r="K5" s="131"/>
      <c r="L5" s="121" t="s">
        <v>58</v>
      </c>
      <c r="M5" s="121" t="s">
        <v>59</v>
      </c>
      <c r="N5" s="122"/>
      <c r="O5" s="123"/>
      <c r="P5" s="124"/>
      <c r="Q5" s="125"/>
    </row>
    <row r="6" spans="1:19" x14ac:dyDescent="0.25">
      <c r="A6" s="92">
        <v>2</v>
      </c>
      <c r="B6" s="106">
        <v>0</v>
      </c>
      <c r="C6" s="132" t="str">
        <f>IF(OR(G6="Sv",G6="Ss",G6="PN",ISBLANK(A6)),"","7:30")</f>
        <v>7:30</v>
      </c>
      <c r="D6" s="132" t="str">
        <f>IF(OR(G6="Sv",G6="Ss",G6="PN",ISBLANK(A6)),"","16:00")</f>
        <v>16:00</v>
      </c>
      <c r="E6" s="101"/>
      <c r="F6" s="101"/>
      <c r="G6" s="127"/>
      <c r="H6" s="84"/>
      <c r="I6" s="90"/>
      <c r="J6" s="132" t="str">
        <f>IF(OR(G6="Sv",G6="Ss",G6="PN",ISBLANK(A6)),"","0:30")</f>
        <v>0:30</v>
      </c>
      <c r="K6" s="127">
        <v>3</v>
      </c>
      <c r="L6" s="134">
        <f>IF(ISBLANK(A6),"",IF(OR(G6="Sv",G6="Ss",G6="PN"),0,K6))</f>
        <v>3</v>
      </c>
      <c r="M6" s="134">
        <f>IF(ISBLANK(A6),"",IF(OR(G6="Sv",G6="Ss",G6="PN"),0,8-L6))</f>
        <v>5</v>
      </c>
      <c r="N6" s="135" t="s">
        <v>76</v>
      </c>
      <c r="O6" s="134">
        <f>uvazek_1</f>
        <v>18</v>
      </c>
      <c r="P6" s="85"/>
      <c r="Q6" s="85"/>
      <c r="S6" s="126"/>
    </row>
    <row r="7" spans="1:19" x14ac:dyDescent="0.25">
      <c r="A7" s="92">
        <v>3</v>
      </c>
      <c r="B7" s="106"/>
      <c r="C7" s="132" t="str">
        <f>IF(OR(G7="Sv",G7="Ss",G7="PN",ISBLANK(A7)),"","7:30")</f>
        <v>7:30</v>
      </c>
      <c r="D7" s="132" t="str">
        <f>IF(OR(G7="Sv",G7="Ss",G7="PN",ISBLANK(A7)),"","16:00")</f>
        <v>16:00</v>
      </c>
      <c r="E7" s="98"/>
      <c r="F7" s="97"/>
      <c r="G7" s="128"/>
      <c r="H7" s="9"/>
      <c r="I7" s="9"/>
      <c r="J7" s="132" t="str">
        <f>IF(OR(G7="Sv",G7="Ss",G7="PN",ISBLANK(A7)),"","0:30")</f>
        <v>0:30</v>
      </c>
      <c r="K7" s="128">
        <v>3</v>
      </c>
      <c r="L7" s="134">
        <f>IF(ISBLANK(A7),"",IF(OR(G7="Sv",G7="Ss",G7="PN"),0,K7))</f>
        <v>3</v>
      </c>
      <c r="M7" s="134">
        <f>IF(ISBLANK(A7),"",IF(OR(G7="Sv",G7="Ss",G7="PN"),0,8-L7))</f>
        <v>5</v>
      </c>
      <c r="N7" s="136"/>
      <c r="O7" s="74"/>
      <c r="P7" s="73"/>
      <c r="Q7" s="73"/>
    </row>
    <row r="8" spans="1:19" x14ac:dyDescent="0.25">
      <c r="A8" s="92" t="s">
        <v>87</v>
      </c>
      <c r="B8" s="106"/>
      <c r="C8" s="132" t="str">
        <f>IF(OR(G8="Sv",G8="Ss",G8="PN",ISBLANK(A8)),"","7:30")</f>
        <v>7:30</v>
      </c>
      <c r="D8" s="132" t="str">
        <f>IF(OR(G8="Sv",G8="Ss",G8="PN",ISBLANK(A8)),"","16:00")</f>
        <v>16:00</v>
      </c>
      <c r="E8" s="97"/>
      <c r="F8" s="97"/>
      <c r="G8" s="128"/>
      <c r="H8" s="9"/>
      <c r="I8" s="8"/>
      <c r="J8" s="132" t="str">
        <f>IF(OR(G8="Sv",G8="Ss",G8="PN",ISBLANK(A8)),"","0:30")</f>
        <v>0:30</v>
      </c>
      <c r="K8" s="128">
        <v>3</v>
      </c>
      <c r="L8" s="134">
        <f>IF(ISBLANK(A8),"",IF(OR(G8="Sv",G8="Ss",G8="PN"),0,K8))</f>
        <v>3</v>
      </c>
      <c r="M8" s="134">
        <f>IF(ISBLANK(A8),"",IF(OR(G8="Sv",G8="Ss",G8="PN"),0,8-L8))</f>
        <v>5</v>
      </c>
      <c r="N8" s="136" t="s">
        <v>101</v>
      </c>
      <c r="O8" s="151">
        <f>IF(O10-O6&lt;0,0,O10-O6)</f>
        <v>0</v>
      </c>
      <c r="P8" s="73"/>
      <c r="Q8" s="73"/>
    </row>
    <row r="9" spans="1:19" x14ac:dyDescent="0.25">
      <c r="A9" s="92" t="s">
        <v>88</v>
      </c>
      <c r="B9" s="106"/>
      <c r="C9" s="132" t="str">
        <f>IF(OR(G9="Sv",G9="Ss",G9="PN",ISBLANK(A9)),"","7:30")</f>
        <v>7:30</v>
      </c>
      <c r="D9" s="132" t="str">
        <f>IF(OR(G9="Sv",G9="Ss",G9="PN",ISBLANK(A9)),"","16:00")</f>
        <v>16:00</v>
      </c>
      <c r="E9" s="97"/>
      <c r="F9" s="97"/>
      <c r="G9" s="128"/>
      <c r="H9" s="9"/>
      <c r="I9" s="9"/>
      <c r="J9" s="132" t="str">
        <f>IF(OR(G9="Sv",G9="Ss",G9="PN",ISBLANK(A9)),"","0:30")</f>
        <v>0:30</v>
      </c>
      <c r="K9" s="128">
        <v>3</v>
      </c>
      <c r="L9" s="134">
        <f>IF(ISBLANK(A9),"",IF(OR(G9="Sv",G9="Ss",G9="PN"),0,K9))</f>
        <v>3</v>
      </c>
      <c r="M9" s="134">
        <f>IF(ISBLANK(A9),"",IF(OR(G9="Sv",G9="Ss",G9="PN"),0,8-L9))</f>
        <v>5</v>
      </c>
      <c r="N9" s="136"/>
      <c r="O9" s="74"/>
      <c r="P9" s="73"/>
      <c r="Q9" s="73"/>
    </row>
    <row r="10" spans="1:19" ht="15.75" thickBot="1" x14ac:dyDescent="0.3">
      <c r="A10" s="144" t="s">
        <v>89</v>
      </c>
      <c r="B10" s="107"/>
      <c r="C10" s="133" t="str">
        <f>IF(OR(G10="Sv",G10="Ss",G10="PN",ISBLANK(A10)),"","7:30")</f>
        <v>7:30</v>
      </c>
      <c r="D10" s="133" t="str">
        <f>IF(OR(G10="Sv",G10="Ss",G10="PN",ISBLANK(A10)),"","16:00")</f>
        <v>16:00</v>
      </c>
      <c r="E10" s="99"/>
      <c r="F10" s="100"/>
      <c r="G10" s="129"/>
      <c r="H10" s="87"/>
      <c r="I10" s="87"/>
      <c r="J10" s="133" t="str">
        <f>IF(OR(G10="Sv",G10="Ss",G10="PN",ISBLANK(A10)),"","0:30")</f>
        <v>0:30</v>
      </c>
      <c r="K10" s="129">
        <v>3</v>
      </c>
      <c r="L10" s="137">
        <f>IF(ISBLANK(A10),"",IF(OR(G10="Sv",G10="Ss",G10="PN"),0,K10))</f>
        <v>3</v>
      </c>
      <c r="M10" s="137">
        <f>IF(ISBLANK(A10),"",IF(OR(G10="Sv",G10="Ss",G10="PN"),0,8-L10))</f>
        <v>5</v>
      </c>
      <c r="N10" s="138" t="s">
        <v>77</v>
      </c>
      <c r="O10" s="137">
        <f>SUM(L6:L10)+P2</f>
        <v>15</v>
      </c>
      <c r="P10" s="86"/>
      <c r="Q10" s="86"/>
    </row>
    <row r="11" spans="1:19" x14ac:dyDescent="0.25">
      <c r="A11" s="93">
        <v>9</v>
      </c>
      <c r="B11" s="105">
        <v>1</v>
      </c>
      <c r="C11" s="132" t="str">
        <f>IF(OR(G11="Sv",G11="Ss",G11="PN",ISBLANK(A11)),"","7:30")</f>
        <v>7:30</v>
      </c>
      <c r="D11" s="132" t="str">
        <f>IF(OR(G11="Sv",G11="Ss",G11="PN",ISBLANK(A11)),"","16:00")</f>
        <v>16:00</v>
      </c>
      <c r="E11" s="101">
        <v>0.52083333333333337</v>
      </c>
      <c r="F11" s="101">
        <v>0.625</v>
      </c>
      <c r="G11" s="127" t="s">
        <v>71</v>
      </c>
      <c r="H11" s="84"/>
      <c r="I11" s="84"/>
      <c r="J11" s="132" t="str">
        <f>IF(OR(G11="Sv",G11="Ss",G11="PN",ISBLANK(A11)),"","0:30")</f>
        <v>0:30</v>
      </c>
      <c r="K11" s="127">
        <v>4</v>
      </c>
      <c r="L11" s="134">
        <f>IF(ISBLANK(A11),"",IF(OR(G11="Sv",G11="Ss",G11="PN"),0,K11))</f>
        <v>4</v>
      </c>
      <c r="M11" s="134">
        <f>IF(ISBLANK(A11),"",IF(OR(G11="Sv",G11="Ss",G11="PN"),0,8-L11))</f>
        <v>4</v>
      </c>
      <c r="N11" s="135" t="s">
        <v>76</v>
      </c>
      <c r="O11" s="134">
        <f>uvazek_1</f>
        <v>18</v>
      </c>
      <c r="P11" s="85"/>
      <c r="Q11" s="85"/>
    </row>
    <row r="12" spans="1:19" x14ac:dyDescent="0.25">
      <c r="A12" s="92">
        <v>10</v>
      </c>
      <c r="B12" s="106"/>
      <c r="C12" s="132" t="str">
        <f>IF(OR(G12="Sv",G12="Ss",G12="PN",ISBLANK(A12)),"","7:30")</f>
        <v>7:30</v>
      </c>
      <c r="D12" s="132" t="str">
        <f>IF(OR(G12="Sv",G12="Ss",G12="PN",ISBLANK(A12)),"","16:00")</f>
        <v>16:00</v>
      </c>
      <c r="E12" s="98"/>
      <c r="F12" s="97"/>
      <c r="G12" s="128"/>
      <c r="H12" s="9"/>
      <c r="I12" s="9"/>
      <c r="J12" s="132" t="str">
        <f>IF(OR(G12="Sv",G12="Ss",G12="PN",ISBLANK(A12)),"","0:30")</f>
        <v>0:30</v>
      </c>
      <c r="K12" s="128">
        <v>2</v>
      </c>
      <c r="L12" s="134">
        <f>IF(ISBLANK(A12),"",IF(OR(G12="Sv",G12="Ss",G12="PN"),0,K12))</f>
        <v>2</v>
      </c>
      <c r="M12" s="134">
        <f>IF(ISBLANK(A12),"",IF(OR(G12="Sv",G12="Ss",G12="PN"),0,8-L12))</f>
        <v>6</v>
      </c>
      <c r="N12" s="136"/>
      <c r="O12" s="74"/>
      <c r="P12" s="73"/>
      <c r="Q12" s="73"/>
    </row>
    <row r="13" spans="1:19" x14ac:dyDescent="0.25">
      <c r="A13" s="93">
        <v>11</v>
      </c>
      <c r="B13" s="106"/>
      <c r="C13" s="132" t="str">
        <f>IF(OR(G13="Sv",G13="Ss",G13="PN",ISBLANK(A13)),"","7:30")</f>
        <v>7:30</v>
      </c>
      <c r="D13" s="132" t="str">
        <f>IF(OR(G13="Sv",G13="Ss",G13="PN",ISBLANK(A13)),"","16:00")</f>
        <v>16:00</v>
      </c>
      <c r="E13" s="97"/>
      <c r="F13" s="97"/>
      <c r="G13" s="128"/>
      <c r="H13" s="9"/>
      <c r="I13" s="8"/>
      <c r="J13" s="132" t="str">
        <f>IF(OR(G13="Sv",G13="Ss",G13="PN",ISBLANK(A13)),"","0:30")</f>
        <v>0:30</v>
      </c>
      <c r="K13" s="128">
        <v>3</v>
      </c>
      <c r="L13" s="134">
        <f>IF(ISBLANK(A13),"",IF(OR(G13="Sv",G13="Ss",G13="PN"),0,K13))</f>
        <v>3</v>
      </c>
      <c r="M13" s="134">
        <f>IF(ISBLANK(A13),"",IF(OR(G13="Sv",G13="Ss",G13="PN"),0,8-L13))</f>
        <v>5</v>
      </c>
      <c r="N13" s="136" t="s">
        <v>101</v>
      </c>
      <c r="O13" s="151">
        <f>IF(O15-O11&lt;0,0,O15-O11)</f>
        <v>0</v>
      </c>
      <c r="P13" s="73"/>
      <c r="Q13" s="73"/>
    </row>
    <row r="14" spans="1:19" x14ac:dyDescent="0.25">
      <c r="A14" s="92">
        <v>12</v>
      </c>
      <c r="B14" s="106"/>
      <c r="C14" s="132" t="str">
        <f>IF(OR(G14="Sv",G14="Ss",G14="PN",ISBLANK(A14)),"","7:30")</f>
        <v>7:30</v>
      </c>
      <c r="D14" s="132" t="str">
        <f>IF(OR(G14="Sv",G14="Ss",G14="PN",ISBLANK(A14)),"","16:00")</f>
        <v>16:00</v>
      </c>
      <c r="E14" s="97"/>
      <c r="F14" s="97"/>
      <c r="G14" s="128"/>
      <c r="H14" s="9"/>
      <c r="I14" s="9"/>
      <c r="J14" s="132" t="str">
        <f>IF(OR(G14="Sv",G14="Ss",G14="PN",ISBLANK(A14)),"","0:30")</f>
        <v>0:30</v>
      </c>
      <c r="K14" s="128">
        <v>7</v>
      </c>
      <c r="L14" s="134">
        <f>IF(ISBLANK(A14),"",IF(OR(G14="Sv",G14="Ss",G14="PN"),0,K14))</f>
        <v>7</v>
      </c>
      <c r="M14" s="134">
        <f>IF(ISBLANK(A14),"",IF(OR(G14="Sv",G14="Ss",G14="PN"),0,8-L14))</f>
        <v>1</v>
      </c>
      <c r="N14" s="136"/>
      <c r="O14" s="74"/>
      <c r="P14" s="73"/>
      <c r="Q14" s="73"/>
    </row>
    <row r="15" spans="1:19" ht="15.75" thickBot="1" x14ac:dyDescent="0.3">
      <c r="A15" s="144">
        <v>13</v>
      </c>
      <c r="B15" s="107"/>
      <c r="C15" s="133" t="str">
        <f>IF(OR(G15="Sv",G15="Ss",G15="PN",ISBLANK(A15)),"","7:30")</f>
        <v>7:30</v>
      </c>
      <c r="D15" s="133" t="str">
        <f>IF(OR(G15="Sv",G15="Ss",G15="PN",ISBLANK(A15)),"","16:00")</f>
        <v>16:00</v>
      </c>
      <c r="E15" s="99"/>
      <c r="F15" s="100"/>
      <c r="G15" s="129" t="s">
        <v>68</v>
      </c>
      <c r="H15" s="87"/>
      <c r="I15" s="87"/>
      <c r="J15" s="133" t="str">
        <f>IF(OR(G15="Sv",G15="Ss",G15="PN",ISBLANK(A15)),"","0:30")</f>
        <v>0:30</v>
      </c>
      <c r="K15" s="129">
        <v>0</v>
      </c>
      <c r="L15" s="137">
        <f>IF(ISBLANK(A15),"",IF(OR(G15="Sv",G15="Ss",G15="PN"),0,K15))</f>
        <v>0</v>
      </c>
      <c r="M15" s="137">
        <f>IF(ISBLANK(A15),"",IF(OR(G15="Sv",G15="Ss",G15="PN"),0,8-L15))</f>
        <v>8</v>
      </c>
      <c r="N15" s="138" t="s">
        <v>77</v>
      </c>
      <c r="O15" s="137">
        <f>SUM(L11:L15)</f>
        <v>16</v>
      </c>
      <c r="P15" s="86"/>
      <c r="Q15" s="86"/>
    </row>
    <row r="16" spans="1:19" x14ac:dyDescent="0.25">
      <c r="A16" s="93">
        <v>16</v>
      </c>
      <c r="B16" s="105">
        <v>2</v>
      </c>
      <c r="C16" s="132" t="str">
        <f>IF(OR(G16="Sv",G16="Ss",G16="PN",ISBLANK(A16)),"","7:30")</f>
        <v>7:30</v>
      </c>
      <c r="D16" s="132" t="str">
        <f>IF(OR(G16="Sv",G16="Ss",G16="PN",ISBLANK(A16)),"","16:00")</f>
        <v>16:00</v>
      </c>
      <c r="E16" s="101"/>
      <c r="F16" s="101"/>
      <c r="G16" s="127"/>
      <c r="H16" s="84"/>
      <c r="I16" s="84"/>
      <c r="J16" s="132" t="str">
        <f>IF(OR(G16="Sv",G16="Ss",G16="PN",ISBLANK(A16)),"","0:30")</f>
        <v>0:30</v>
      </c>
      <c r="K16" s="127">
        <v>7</v>
      </c>
      <c r="L16" s="134">
        <f>IF(ISBLANK(A16),"",IF(OR(G16="Sv",G16="Ss",G16="PN"),0,K16))</f>
        <v>7</v>
      </c>
      <c r="M16" s="134">
        <f>IF(ISBLANK(A16),"",IF(OR(G16="Sv",G16="Ss",G16="PN"),0,8-L16))</f>
        <v>1</v>
      </c>
      <c r="N16" s="135" t="s">
        <v>76</v>
      </c>
      <c r="O16" s="134">
        <f>uvazek_2</f>
        <v>20</v>
      </c>
      <c r="P16" s="85"/>
      <c r="Q16" s="85"/>
    </row>
    <row r="17" spans="1:17" x14ac:dyDescent="0.25">
      <c r="A17" s="92">
        <v>17</v>
      </c>
      <c r="B17" s="106"/>
      <c r="C17" s="132" t="str">
        <f>IF(OR(G17="Sv",G17="Ss",G17="PN",ISBLANK(A17)),"","7:30")</f>
        <v>7:30</v>
      </c>
      <c r="D17" s="132" t="str">
        <f>IF(OR(G17="Sv",G17="Ss",G17="PN",ISBLANK(A17)),"","16:00")</f>
        <v>16:00</v>
      </c>
      <c r="E17" s="98"/>
      <c r="F17" s="97"/>
      <c r="G17" s="128"/>
      <c r="H17" s="9"/>
      <c r="I17" s="9"/>
      <c r="J17" s="132" t="str">
        <f>IF(OR(G17="Sv",G17="Ss",G17="PN",ISBLANK(A17)),"","0:30")</f>
        <v>0:30</v>
      </c>
      <c r="K17" s="128">
        <v>1</v>
      </c>
      <c r="L17" s="134">
        <f>IF(ISBLANK(A17),"",IF(OR(G17="Sv",G17="Ss",G17="PN"),0,K17))</f>
        <v>1</v>
      </c>
      <c r="M17" s="134">
        <f>IF(ISBLANK(A17),"",IF(OR(G17="Sv",G17="Ss",G17="PN"),0,8-L17))</f>
        <v>7</v>
      </c>
      <c r="N17" s="136"/>
      <c r="O17" s="74"/>
      <c r="P17" s="73"/>
      <c r="Q17" s="73"/>
    </row>
    <row r="18" spans="1:17" x14ac:dyDescent="0.25">
      <c r="A18" s="93">
        <v>18</v>
      </c>
      <c r="B18" s="106"/>
      <c r="C18" s="132" t="str">
        <f>IF(OR(G18="Sv",G18="Ss",G18="PN",ISBLANK(A18)),"","7:30")</f>
        <v>7:30</v>
      </c>
      <c r="D18" s="132" t="str">
        <f>IF(OR(G18="Sv",G18="Ss",G18="PN",ISBLANK(A18)),"","16:00")</f>
        <v>16:00</v>
      </c>
      <c r="E18" s="97"/>
      <c r="F18" s="97"/>
      <c r="G18" s="128"/>
      <c r="H18" s="9"/>
      <c r="I18" s="8"/>
      <c r="J18" s="132" t="str">
        <f>IF(OR(G18="Sv",G18="Ss",G18="PN",ISBLANK(A18)),"","0:30")</f>
        <v>0:30</v>
      </c>
      <c r="K18" s="128">
        <v>3</v>
      </c>
      <c r="L18" s="134">
        <f>IF(ISBLANK(A18),"",IF(OR(G18="Sv",G18="Ss",G18="PN"),0,K18))</f>
        <v>3</v>
      </c>
      <c r="M18" s="134">
        <f>IF(ISBLANK(A18),"",IF(OR(G18="Sv",G18="Ss",G18="PN"),0,8-L18))</f>
        <v>5</v>
      </c>
      <c r="N18" s="136" t="s">
        <v>101</v>
      </c>
      <c r="O18" s="151">
        <f>IF(O20-O16&lt;0,0,O20-O16)</f>
        <v>0</v>
      </c>
      <c r="P18" s="73"/>
      <c r="Q18" s="73"/>
    </row>
    <row r="19" spans="1:17" x14ac:dyDescent="0.25">
      <c r="A19" s="92">
        <v>19</v>
      </c>
      <c r="B19" s="106"/>
      <c r="C19" s="132" t="str">
        <f>IF(OR(G19="Sv",G19="Ss",G19="PN",ISBLANK(A19)),"","7:30")</f>
        <v>7:30</v>
      </c>
      <c r="D19" s="132" t="str">
        <f>IF(OR(G19="Sv",G19="Ss",G19="PN",ISBLANK(A19)),"","16:00")</f>
        <v>16:00</v>
      </c>
      <c r="E19" s="97"/>
      <c r="F19" s="97"/>
      <c r="G19" s="128"/>
      <c r="H19" s="9"/>
      <c r="I19" s="9"/>
      <c r="J19" s="132" t="str">
        <f>IF(OR(G19="Sv",G19="Ss",G19="PN",ISBLANK(A19)),"","0:30")</f>
        <v>0:30</v>
      </c>
      <c r="K19" s="128">
        <v>1</v>
      </c>
      <c r="L19" s="134">
        <f>IF(ISBLANK(A19),"",IF(OR(G19="Sv",G19="Ss",G19="PN"),0,K19))</f>
        <v>1</v>
      </c>
      <c r="M19" s="134">
        <f>IF(ISBLANK(A19),"",IF(OR(G19="Sv",G19="Ss",G19="PN"),0,8-L19))</f>
        <v>7</v>
      </c>
      <c r="N19" s="136"/>
      <c r="O19" s="74"/>
      <c r="P19" s="73"/>
      <c r="Q19" s="73"/>
    </row>
    <row r="20" spans="1:17" ht="15.75" thickBot="1" x14ac:dyDescent="0.3">
      <c r="A20" s="144">
        <v>20</v>
      </c>
      <c r="B20" s="107"/>
      <c r="C20" s="133" t="str">
        <f>IF(OR(G20="Sv",G20="Ss",G20="PN",ISBLANK(A20)),"","7:30")</f>
        <v>7:30</v>
      </c>
      <c r="D20" s="133" t="str">
        <f>IF(OR(G20="Sv",G20="Ss",G20="PN",ISBLANK(A20)),"","16:00")</f>
        <v>16:00</v>
      </c>
      <c r="E20" s="99"/>
      <c r="F20" s="100"/>
      <c r="G20" s="129"/>
      <c r="H20" s="87"/>
      <c r="I20" s="87"/>
      <c r="J20" s="133" t="str">
        <f>IF(OR(G20="Sv",G20="Ss",G20="PN",ISBLANK(A20)),"","0:30")</f>
        <v>0:30</v>
      </c>
      <c r="K20" s="129">
        <v>6</v>
      </c>
      <c r="L20" s="137">
        <f>IF(ISBLANK(A20),"",IF(OR(G20="Sv",G20="Ss",G20="PN"),0,K20))</f>
        <v>6</v>
      </c>
      <c r="M20" s="137">
        <f>IF(ISBLANK(A20),"",IF(OR(G20="Sv",G20="Ss",G20="PN"),0,8-L20))</f>
        <v>2</v>
      </c>
      <c r="N20" s="138" t="s">
        <v>77</v>
      </c>
      <c r="O20" s="137">
        <f>SUM(L16:L20)</f>
        <v>18</v>
      </c>
      <c r="P20" s="86"/>
      <c r="Q20" s="86"/>
    </row>
    <row r="21" spans="1:17" x14ac:dyDescent="0.25">
      <c r="A21" s="93">
        <v>23</v>
      </c>
      <c r="B21" s="105">
        <v>1</v>
      </c>
      <c r="C21" s="132" t="str">
        <f>IF(OR(G21="Sv",G21="Ss",G21="PN",ISBLANK(A21)),"","7:30")</f>
        <v>7:30</v>
      </c>
      <c r="D21" s="132" t="str">
        <f>IF(OR(G21="Sv",G21="Ss",G21="PN",ISBLANK(A21)),"","16:00")</f>
        <v>16:00</v>
      </c>
      <c r="E21" s="101"/>
      <c r="F21" s="101"/>
      <c r="G21" s="127"/>
      <c r="H21" s="84"/>
      <c r="I21" s="84"/>
      <c r="J21" s="132" t="str">
        <f>IF(OR(G21="Sv",G21="Ss",G21="PN",ISBLANK(A21)),"","0:30")</f>
        <v>0:30</v>
      </c>
      <c r="K21" s="127">
        <v>4</v>
      </c>
      <c r="L21" s="134">
        <f>IF(ISBLANK(A21),"",IF(OR(G21="Sv",G21="Ss",G21="PN"),0,K21))</f>
        <v>4</v>
      </c>
      <c r="M21" s="134">
        <f>IF(ISBLANK(A21),"",IF(OR(G21="Sv",G21="Ss",G21="PN"),0,8-L21))</f>
        <v>4</v>
      </c>
      <c r="N21" s="135" t="s">
        <v>76</v>
      </c>
      <c r="O21" s="134">
        <f>uvazek_1</f>
        <v>18</v>
      </c>
      <c r="P21" s="85"/>
      <c r="Q21" s="85"/>
    </row>
    <row r="22" spans="1:17" x14ac:dyDescent="0.25">
      <c r="A22" s="92">
        <v>24</v>
      </c>
      <c r="B22" s="106"/>
      <c r="C22" s="132" t="str">
        <f>IF(OR(G22="Sv",G22="Ss",G22="PN",ISBLANK(A22)),"","7:30")</f>
        <v>7:30</v>
      </c>
      <c r="D22" s="132" t="str">
        <f>IF(OR(G22="Sv",G22="Ss",G22="PN",ISBLANK(A22)),"","16:00")</f>
        <v>16:00</v>
      </c>
      <c r="E22" s="98"/>
      <c r="F22" s="97"/>
      <c r="G22" s="128"/>
      <c r="H22" s="9"/>
      <c r="I22" s="9"/>
      <c r="J22" s="132" t="str">
        <f>IF(OR(G22="Sv",G22="Ss",G22="PN",ISBLANK(A22)),"","0:30")</f>
        <v>0:30</v>
      </c>
      <c r="K22" s="128">
        <v>1</v>
      </c>
      <c r="L22" s="134">
        <f>IF(ISBLANK(A22),"",IF(OR(G22="Sv",G22="Ss",G22="PN"),0,K22))</f>
        <v>1</v>
      </c>
      <c r="M22" s="134">
        <f>IF(ISBLANK(A22),"",IF(OR(G22="Sv",G22="Ss",G22="PN"),0,8-L22))</f>
        <v>7</v>
      </c>
      <c r="N22" s="136"/>
      <c r="O22" s="74"/>
      <c r="P22" s="73"/>
      <c r="Q22" s="73"/>
    </row>
    <row r="23" spans="1:17" x14ac:dyDescent="0.25">
      <c r="A23" s="93">
        <v>25</v>
      </c>
      <c r="B23" s="106"/>
      <c r="C23" s="132" t="str">
        <f>IF(OR(G23="Sv",G23="Ss",G23="PN",ISBLANK(A23)),"","7:30")</f>
        <v>7:30</v>
      </c>
      <c r="D23" s="132" t="str">
        <f>IF(OR(G23="Sv",G23="Ss",G23="PN",ISBLANK(A23)),"","16:00")</f>
        <v>16:00</v>
      </c>
      <c r="E23" s="97"/>
      <c r="F23" s="97"/>
      <c r="G23" s="128"/>
      <c r="H23" s="9"/>
      <c r="I23" s="8"/>
      <c r="J23" s="132" t="str">
        <f>IF(OR(G23="Sv",G23="Ss",G23="PN",ISBLANK(A23)),"","0:30")</f>
        <v>0:30</v>
      </c>
      <c r="K23" s="128">
        <v>2</v>
      </c>
      <c r="L23" s="134">
        <f>IF(ISBLANK(A23),"",IF(OR(G23="Sv",G23="Ss",G23="PN"),0,K23))</f>
        <v>2</v>
      </c>
      <c r="M23" s="134">
        <f>IF(ISBLANK(A23),"",IF(OR(G23="Sv",G23="Ss",G23="PN"),0,8-L23))</f>
        <v>6</v>
      </c>
      <c r="N23" s="136" t="s">
        <v>101</v>
      </c>
      <c r="O23" s="151">
        <f>IF(O25-O21&lt;0,0,O25-O21)</f>
        <v>2</v>
      </c>
      <c r="P23" s="73"/>
      <c r="Q23" s="73"/>
    </row>
    <row r="24" spans="1:17" x14ac:dyDescent="0.25">
      <c r="A24" s="92">
        <v>26</v>
      </c>
      <c r="B24" s="106"/>
      <c r="C24" s="132" t="str">
        <f>IF(OR(G24="Sv",G24="Ss",G24="PN",ISBLANK(A24)),"","7:30")</f>
        <v>7:30</v>
      </c>
      <c r="D24" s="132" t="str">
        <f>IF(OR(G24="Sv",G24="Ss",G24="PN",ISBLANK(A24)),"","16:00")</f>
        <v>16:00</v>
      </c>
      <c r="E24" s="97"/>
      <c r="F24" s="97"/>
      <c r="G24" s="128"/>
      <c r="H24" s="9"/>
      <c r="I24" s="9"/>
      <c r="J24" s="132" t="str">
        <f>IF(OR(G24="Sv",G24="Ss",G24="PN",ISBLANK(A24)),"","0:30")</f>
        <v>0:30</v>
      </c>
      <c r="K24" s="128">
        <v>7</v>
      </c>
      <c r="L24" s="134">
        <f>IF(ISBLANK(A24),"",IF(OR(G24="Sv",G24="Ss",G24="PN"),0,K24))</f>
        <v>7</v>
      </c>
      <c r="M24" s="134">
        <f>IF(ISBLANK(A24),"",IF(OR(G24="Sv",G24="Ss",G24="PN"),0,8-L24))</f>
        <v>1</v>
      </c>
      <c r="N24" s="136"/>
      <c r="O24" s="74"/>
      <c r="P24" s="73"/>
      <c r="Q24" s="73"/>
    </row>
    <row r="25" spans="1:17" ht="15.75" thickBot="1" x14ac:dyDescent="0.3">
      <c r="A25" s="144">
        <v>27</v>
      </c>
      <c r="B25" s="107"/>
      <c r="C25" s="133" t="str">
        <f>IF(OR(G25="Sv",G25="Ss",G25="PN",ISBLANK(A25)),"","7:30")</f>
        <v>7:30</v>
      </c>
      <c r="D25" s="133" t="str">
        <f>IF(OR(G25="Sv",G25="Ss",G25="PN",ISBLANK(A25)),"","16:00")</f>
        <v>16:00</v>
      </c>
      <c r="E25" s="99"/>
      <c r="F25" s="100"/>
      <c r="G25" s="129"/>
      <c r="H25" s="87"/>
      <c r="I25" s="87"/>
      <c r="J25" s="133" t="str">
        <f>IF(OR(G25="Sv",G25="Ss",G25="PN",ISBLANK(A25)),"","0:30")</f>
        <v>0:30</v>
      </c>
      <c r="K25" s="129">
        <v>6</v>
      </c>
      <c r="L25" s="137">
        <f>IF(ISBLANK(A25),"",IF(OR(G25="Sv",G25="Ss",G25="PN"),0,K25))</f>
        <v>6</v>
      </c>
      <c r="M25" s="137">
        <f>IF(ISBLANK(A25),"",IF(OR(G25="Sv",G25="Ss",G25="PN"),0,8-L25))</f>
        <v>2</v>
      </c>
      <c r="N25" s="138" t="s">
        <v>77</v>
      </c>
      <c r="O25" s="137">
        <f>SUM(L21:L25)</f>
        <v>20</v>
      </c>
      <c r="P25" s="86"/>
      <c r="Q25" s="86"/>
    </row>
    <row r="26" spans="1:17" x14ac:dyDescent="0.25">
      <c r="A26" s="93">
        <v>30</v>
      </c>
      <c r="B26" s="105">
        <v>2</v>
      </c>
      <c r="C26" s="132" t="str">
        <f>IF(OR(G26="Sv",G26="Ss",G26="PN",ISBLANK(A26)),"","7:30")</f>
        <v>7:30</v>
      </c>
      <c r="D26" s="132" t="str">
        <f>IF(OR(G26="Sv",G26="Ss",G26="PN",ISBLANK(A26)),"","16:00")</f>
        <v>16:00</v>
      </c>
      <c r="E26" s="101"/>
      <c r="F26" s="101"/>
      <c r="G26" s="127"/>
      <c r="H26" s="84"/>
      <c r="I26" s="84"/>
      <c r="J26" s="132" t="str">
        <f>IF(OR(G26="Sv",G26="Ss",G26="PN",ISBLANK(A26)),"","0:30")</f>
        <v>0:30</v>
      </c>
      <c r="K26" s="127">
        <v>7</v>
      </c>
      <c r="L26" s="134">
        <f>IF(ISBLANK(A26),"",IF(OR(G26="Sv",G26="Ss",G26="PN"),0,K26))</f>
        <v>7</v>
      </c>
      <c r="M26" s="134">
        <f>IF(ISBLANK(A26),"",IF(OR(G26="Sv",G26="Ss",G26="PN"),0,8-L26))</f>
        <v>1</v>
      </c>
      <c r="N26" s="135" t="s">
        <v>76</v>
      </c>
      <c r="O26" s="134">
        <f>uvazek_2</f>
        <v>20</v>
      </c>
      <c r="P26" s="85"/>
      <c r="Q26" s="85"/>
    </row>
    <row r="27" spans="1:17" x14ac:dyDescent="0.25">
      <c r="A27" s="93"/>
      <c r="B27" s="106"/>
      <c r="C27" s="132" t="str">
        <f>IF(OR(G27="Sv",G27="Ss",G27="PN",ISBLANK(A27)),"","7:30")</f>
        <v/>
      </c>
      <c r="D27" s="132" t="str">
        <f>IF(OR(G27="Sv",G27="Ss",G27="PN",ISBLANK(A27)),"","16:00")</f>
        <v/>
      </c>
      <c r="E27" s="98"/>
      <c r="F27" s="97"/>
      <c r="G27" s="128"/>
      <c r="H27" s="9"/>
      <c r="I27" s="9"/>
      <c r="J27" s="132" t="str">
        <f>IF(OR(G27="Sv",G27="Ss",G27="PN",ISBLANK(A27)),"","0:30")</f>
        <v/>
      </c>
      <c r="K27" s="127"/>
      <c r="L27" s="134" t="str">
        <f>IF(ISBLANK(A27),"",IF(OR(G27="Sv",G27="Ss",G27="PN"),0,K27))</f>
        <v/>
      </c>
      <c r="M27" s="134" t="str">
        <f>IF(ISBLANK(A27),"",IF(OR(G27="Sv",G27="Ss",G27="PN"),0,8-L27))</f>
        <v/>
      </c>
      <c r="N27" s="136"/>
      <c r="O27" s="74"/>
      <c r="P27" s="73"/>
      <c r="Q27" s="73"/>
    </row>
    <row r="28" spans="1:17" x14ac:dyDescent="0.25">
      <c r="A28" s="73"/>
      <c r="B28" s="106"/>
      <c r="C28" s="132" t="str">
        <f>IF(OR(G28="Sv",G28="Ss",G28="PN",ISBLANK(A28)),"","7:30")</f>
        <v/>
      </c>
      <c r="D28" s="132" t="str">
        <f>IF(OR(G28="Sv",G28="Ss",G28="PN",ISBLANK(A28)),"","16:00")</f>
        <v/>
      </c>
      <c r="E28" s="97"/>
      <c r="F28" s="97"/>
      <c r="G28" s="128"/>
      <c r="H28" s="9"/>
      <c r="I28" s="8"/>
      <c r="J28" s="132" t="str">
        <f>IF(OR(G28="Sv",G28="Ss",G28="PN",ISBLANK(A28)),"","0:30")</f>
        <v/>
      </c>
      <c r="K28" s="127"/>
      <c r="L28" s="134" t="str">
        <f>IF(ISBLANK(A28),"",IF(OR(G28="Sv",G28="Ss",G28="PN"),0,K28))</f>
        <v/>
      </c>
      <c r="M28" s="134" t="str">
        <f>IF(ISBLANK(A28),"",IF(OR(G28="Sv",G28="Ss",G28="PN"),0,8-L28))</f>
        <v/>
      </c>
      <c r="N28" s="136" t="s">
        <v>101</v>
      </c>
      <c r="O28" s="151">
        <f>IF(O30-O26&lt;0,0,O30-O26)</f>
        <v>0</v>
      </c>
      <c r="P28" s="73"/>
      <c r="Q28" s="73"/>
    </row>
    <row r="29" spans="1:17" x14ac:dyDescent="0.25">
      <c r="A29" s="73"/>
      <c r="B29" s="106"/>
      <c r="C29" s="132" t="str">
        <f>IF(OR(G29="Sv",G29="Ss",G29="PN",ISBLANK(A29)),"","7:30")</f>
        <v/>
      </c>
      <c r="D29" s="132" t="str">
        <f>IF(OR(G29="Sv",G29="Ss",G29="PN",ISBLANK(A29)),"","16:00")</f>
        <v/>
      </c>
      <c r="E29" s="97"/>
      <c r="F29" s="97"/>
      <c r="G29" s="128"/>
      <c r="H29" s="9"/>
      <c r="I29" s="9"/>
      <c r="J29" s="132" t="str">
        <f>IF(OR(G29="Sv",G29="Ss",G29="PN",ISBLANK(A29)),"","0:30")</f>
        <v/>
      </c>
      <c r="K29" s="127"/>
      <c r="L29" s="134" t="str">
        <f>IF(ISBLANK(A29),"",IF(OR(G29="Sv",G29="Ss",G29="PN"),0,K29))</f>
        <v/>
      </c>
      <c r="M29" s="134" t="str">
        <f>IF(ISBLANK(A29),"",IF(OR(G29="Sv",G29="Ss",G29="PN"),0,8-L29))</f>
        <v/>
      </c>
      <c r="N29" s="136"/>
      <c r="O29" s="74"/>
      <c r="P29" s="73"/>
      <c r="Q29" s="73"/>
    </row>
    <row r="30" spans="1:17" ht="15.75" thickBot="1" x14ac:dyDescent="0.3">
      <c r="A30" s="86"/>
      <c r="B30" s="107"/>
      <c r="C30" s="133" t="str">
        <f>IF(OR(G30="Sv",G30="Ss",G30="PN",ISBLANK(A30)),"","7:30")</f>
        <v/>
      </c>
      <c r="D30" s="133" t="str">
        <f>IF(OR(G30="Sv",G30="Ss",G30="PN",ISBLANK(A30)),"","16:00")</f>
        <v/>
      </c>
      <c r="E30" s="99"/>
      <c r="F30" s="100"/>
      <c r="G30" s="129"/>
      <c r="H30" s="87"/>
      <c r="I30" s="87"/>
      <c r="J30" s="133" t="str">
        <f>IF(OR(G30="Sv",G30="Ss",G30="PN",ISBLANK(A30)),"","0:30")</f>
        <v/>
      </c>
      <c r="K30" s="129"/>
      <c r="L30" s="137" t="str">
        <f>IF(ISBLANK(A30),"",IF(OR(G30="Sv",G30="Ss",G30="PN"),0,K30))</f>
        <v/>
      </c>
      <c r="M30" s="137" t="str">
        <f>IF(ISBLANK(A30),"",IF(OR(G30="Sv",G30="Ss",G30="PN"),0,8-L30))</f>
        <v/>
      </c>
      <c r="N30" s="138" t="s">
        <v>77</v>
      </c>
      <c r="O30" s="137">
        <f>SUM(L26:L30)</f>
        <v>7</v>
      </c>
      <c r="P30" s="86"/>
      <c r="Q30" s="86"/>
    </row>
    <row r="31" spans="1:17" x14ac:dyDescent="0.25">
      <c r="A31" s="88"/>
      <c r="B31" s="88"/>
      <c r="C31" s="82"/>
      <c r="D31" s="83"/>
      <c r="E31" s="89"/>
      <c r="F31" s="90"/>
      <c r="G31" s="91"/>
      <c r="H31" s="84"/>
      <c r="I31" s="84"/>
      <c r="J31" s="82"/>
      <c r="K31" s="82"/>
      <c r="L31" s="145" t="s">
        <v>103</v>
      </c>
      <c r="M31" s="146"/>
      <c r="N31" s="147"/>
      <c r="O31" s="148">
        <f>O30</f>
        <v>7</v>
      </c>
      <c r="P31" s="85"/>
      <c r="Q31" s="85"/>
    </row>
    <row r="32" spans="1:17" x14ac:dyDescent="0.25">
      <c r="A32" s="77" t="s">
        <v>82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>
        <f>SUM(L6:L31)</f>
        <v>76</v>
      </c>
      <c r="M32" s="73">
        <f>SUM(M6:M31)</f>
        <v>92</v>
      </c>
      <c r="N32" s="73">
        <f>SUM(N6:N31)</f>
        <v>0</v>
      </c>
      <c r="O32" s="150">
        <f>SUM(O8,O13,O18,O23,O28)</f>
        <v>2</v>
      </c>
      <c r="P32" s="73"/>
      <c r="Q32" s="73"/>
    </row>
    <row r="33" spans="1:17" x14ac:dyDescent="0.25">
      <c r="A33" s="14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141"/>
      <c r="P33" s="80"/>
      <c r="Q33" s="80"/>
    </row>
    <row r="34" spans="1:17" x14ac:dyDescent="0.25">
      <c r="A34" s="14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141"/>
      <c r="P34" s="80"/>
      <c r="Q34" s="80"/>
    </row>
    <row r="35" spans="1:17" x14ac:dyDescent="0.25">
      <c r="A35" s="14" t="s">
        <v>11</v>
      </c>
      <c r="B35" s="14"/>
      <c r="C35" s="15"/>
      <c r="D35" s="15"/>
      <c r="E35" s="15"/>
      <c r="F35" s="15"/>
      <c r="G35" s="15"/>
      <c r="H35" s="2"/>
      <c r="I35" s="2"/>
      <c r="J35" s="2"/>
      <c r="K35" s="2"/>
      <c r="L35" s="2"/>
      <c r="M35" s="2"/>
      <c r="N35" s="3"/>
      <c r="O35" s="3"/>
    </row>
    <row r="36" spans="1:17" x14ac:dyDescent="0.25">
      <c r="A36" s="14"/>
      <c r="B36" s="14"/>
      <c r="C36" s="15"/>
      <c r="D36" s="15"/>
      <c r="E36" s="15"/>
      <c r="F36" s="15"/>
      <c r="G36" s="15"/>
      <c r="H36" s="2"/>
      <c r="I36" s="2"/>
      <c r="J36" s="2"/>
      <c r="K36" s="2"/>
      <c r="L36" s="2"/>
      <c r="M36" s="2"/>
      <c r="N36" s="3"/>
      <c r="O36" s="3"/>
    </row>
    <row r="37" spans="1:17" x14ac:dyDescent="0.25">
      <c r="A37" t="s">
        <v>99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/>
      <c r="O37" s="3"/>
    </row>
  </sheetData>
  <mergeCells count="18">
    <mergeCell ref="A4:A5"/>
    <mergeCell ref="L31:N31"/>
    <mergeCell ref="Q4:Q5"/>
    <mergeCell ref="O4:O5"/>
    <mergeCell ref="B16:B20"/>
    <mergeCell ref="B21:B25"/>
    <mergeCell ref="B26:B30"/>
    <mergeCell ref="K4:K5"/>
    <mergeCell ref="P4:P5"/>
    <mergeCell ref="N4:N5"/>
    <mergeCell ref="C2:D2"/>
    <mergeCell ref="M2:O2"/>
    <mergeCell ref="B6:B10"/>
    <mergeCell ref="B11:B15"/>
    <mergeCell ref="E4:G4"/>
    <mergeCell ref="L4:M4"/>
    <mergeCell ref="B4:B5"/>
    <mergeCell ref="C4:D4"/>
  </mergeCells>
  <pageMargins left="0.51181102362204722" right="0.19685039370078741" top="0.19685039370078741" bottom="0.19685039370078741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S28" sqref="S28"/>
    </sheetView>
  </sheetViews>
  <sheetFormatPr defaultRowHeight="15" x14ac:dyDescent="0.25"/>
  <cols>
    <col min="1" max="1" width="5.85546875" customWidth="1"/>
    <col min="2" max="2" width="3.28515625" customWidth="1"/>
    <col min="3" max="3" width="7.5703125" customWidth="1"/>
    <col min="4" max="4" width="7.42578125" customWidth="1"/>
    <col min="5" max="5" width="7.5703125" customWidth="1"/>
    <col min="6" max="6" width="7.28515625" customWidth="1"/>
    <col min="7" max="7" width="6.85546875" customWidth="1"/>
    <col min="8" max="8" width="7.42578125" customWidth="1"/>
    <col min="9" max="9" width="12.7109375" customWidth="1"/>
    <col min="11" max="11" width="3.140625" customWidth="1"/>
    <col min="16" max="16" width="10" customWidth="1"/>
    <col min="17" max="17" width="10.5703125" bestFit="1" customWidth="1"/>
  </cols>
  <sheetData>
    <row r="1" spans="1:19" ht="15.75" x14ac:dyDescent="0.25">
      <c r="A1" s="80"/>
      <c r="B1" s="80"/>
      <c r="C1" s="78" t="str">
        <f>organizace</f>
        <v>Tauferova SOŠ veterinární Kroměříž</v>
      </c>
      <c r="D1" s="78"/>
      <c r="E1" s="78"/>
      <c r="F1" s="78"/>
      <c r="G1" s="78"/>
      <c r="H1" s="80"/>
      <c r="I1" s="78" t="s">
        <v>20</v>
      </c>
      <c r="J1" s="80"/>
      <c r="K1" s="80"/>
      <c r="L1" s="15"/>
      <c r="M1" s="80"/>
      <c r="N1" s="80"/>
      <c r="O1" s="79" t="s">
        <v>83</v>
      </c>
      <c r="P1" s="78">
        <f>kal_rok</f>
        <v>2013</v>
      </c>
    </row>
    <row r="2" spans="1:19" ht="15.75" x14ac:dyDescent="0.25">
      <c r="A2" s="81"/>
      <c r="B2" s="81"/>
      <c r="C2" s="110" t="s">
        <v>84</v>
      </c>
      <c r="D2" s="110"/>
      <c r="E2" s="152" t="str">
        <f>pracov</f>
        <v>Mgr. Lovas Pavel</v>
      </c>
      <c r="F2" s="152"/>
      <c r="G2" s="152"/>
      <c r="H2" s="80"/>
      <c r="I2" s="78" t="s">
        <v>70</v>
      </c>
      <c r="J2" s="78" t="s">
        <v>104</v>
      </c>
      <c r="K2" s="78"/>
      <c r="L2" s="15"/>
      <c r="M2" s="111" t="s">
        <v>85</v>
      </c>
      <c r="N2" s="111"/>
      <c r="O2" s="111"/>
      <c r="P2" s="149">
        <f>'2013-09'!O31</f>
        <v>7</v>
      </c>
    </row>
    <row r="3" spans="1:19" ht="15.75" x14ac:dyDescent="0.25">
      <c r="A3" s="81"/>
      <c r="B3" s="81"/>
      <c r="C3" s="94"/>
      <c r="D3" s="94"/>
      <c r="E3" s="94"/>
      <c r="F3" s="94"/>
      <c r="G3" s="94"/>
      <c r="H3" s="80"/>
      <c r="I3" s="78"/>
      <c r="J3" s="78"/>
      <c r="K3" s="78"/>
      <c r="L3" s="15"/>
      <c r="M3" s="95"/>
      <c r="N3" s="95"/>
      <c r="O3" s="95"/>
      <c r="P3" s="139"/>
    </row>
    <row r="4" spans="1:19" ht="18.75" customHeight="1" x14ac:dyDescent="0.25">
      <c r="A4" s="142" t="s">
        <v>86</v>
      </c>
      <c r="B4" s="114" t="s">
        <v>81</v>
      </c>
      <c r="C4" s="112" t="s">
        <v>0</v>
      </c>
      <c r="D4" s="112"/>
      <c r="E4" s="112" t="s">
        <v>1</v>
      </c>
      <c r="F4" s="112"/>
      <c r="G4" s="112"/>
      <c r="H4" s="75" t="s">
        <v>3</v>
      </c>
      <c r="I4" s="96" t="s">
        <v>2</v>
      </c>
      <c r="J4" s="76" t="s">
        <v>74</v>
      </c>
      <c r="K4" s="130" t="s">
        <v>100</v>
      </c>
      <c r="L4" s="113" t="s">
        <v>57</v>
      </c>
      <c r="M4" s="113"/>
      <c r="N4" s="109" t="s">
        <v>79</v>
      </c>
      <c r="O4" s="116" t="s">
        <v>80</v>
      </c>
      <c r="P4" s="108" t="s">
        <v>98</v>
      </c>
      <c r="Q4" s="115" t="s">
        <v>54</v>
      </c>
    </row>
    <row r="5" spans="1:19" ht="19.5" customHeight="1" thickBot="1" x14ac:dyDescent="0.3">
      <c r="A5" s="143"/>
      <c r="B5" s="117"/>
      <c r="C5" s="118" t="s">
        <v>5</v>
      </c>
      <c r="D5" s="118" t="s">
        <v>6</v>
      </c>
      <c r="E5" s="118" t="s">
        <v>7</v>
      </c>
      <c r="F5" s="118" t="s">
        <v>8</v>
      </c>
      <c r="G5" s="118" t="s">
        <v>9</v>
      </c>
      <c r="H5" s="119" t="s">
        <v>10</v>
      </c>
      <c r="I5" s="120" t="s">
        <v>78</v>
      </c>
      <c r="J5" s="118" t="s">
        <v>75</v>
      </c>
      <c r="K5" s="131"/>
      <c r="L5" s="121" t="s">
        <v>58</v>
      </c>
      <c r="M5" s="121" t="s">
        <v>59</v>
      </c>
      <c r="N5" s="122"/>
      <c r="O5" s="123"/>
      <c r="P5" s="124"/>
      <c r="Q5" s="125"/>
    </row>
    <row r="6" spans="1:19" x14ac:dyDescent="0.25">
      <c r="A6" s="92"/>
      <c r="B6" s="106">
        <v>2</v>
      </c>
      <c r="C6" s="132" t="str">
        <f>IF(OR(G6="Sv",G6="Ss",G6="PN",ISBLANK(A6)),"","7:30")</f>
        <v/>
      </c>
      <c r="D6" s="132" t="str">
        <f>IF(OR(G6="Sv",G6="Ss",G6="PN",ISBLANK(A6)),"","16:00")</f>
        <v/>
      </c>
      <c r="E6" s="101"/>
      <c r="F6" s="101"/>
      <c r="G6" s="127"/>
      <c r="H6" s="84"/>
      <c r="I6" s="90"/>
      <c r="J6" s="132" t="str">
        <f>IF(OR(G6="Sv",G6="Ss",G6="PN",ISBLANK(A6)),"","0:30")</f>
        <v/>
      </c>
      <c r="K6" s="127"/>
      <c r="L6" s="134" t="str">
        <f>IF(ISBLANK(A6),"",IF(OR(G6="Sv",G6="Ss",G6="PN"),0,K6))</f>
        <v/>
      </c>
      <c r="M6" s="134" t="str">
        <f>IF(ISBLANK(A6),"",IF(OR(G6="Sv",G6="Ss",G6="PN"),0,8-L6))</f>
        <v/>
      </c>
      <c r="N6" s="135" t="s">
        <v>76</v>
      </c>
      <c r="O6" s="134">
        <f>uvazek_2</f>
        <v>20</v>
      </c>
      <c r="P6" s="85"/>
      <c r="Q6" s="85"/>
      <c r="S6" s="126"/>
    </row>
    <row r="7" spans="1:19" x14ac:dyDescent="0.25">
      <c r="A7" s="92">
        <v>1</v>
      </c>
      <c r="B7" s="106"/>
      <c r="C7" s="132" t="str">
        <f>IF(OR(G7="Sv",G7="Ss",G7="PN",ISBLANK(A7)),"","7:30")</f>
        <v>7:30</v>
      </c>
      <c r="D7" s="132" t="str">
        <f>IF(OR(G7="Sv",G7="Ss",G7="PN",ISBLANK(A7)),"","16:00")</f>
        <v>16:00</v>
      </c>
      <c r="E7" s="98"/>
      <c r="F7" s="97"/>
      <c r="G7" s="128"/>
      <c r="H7" s="9"/>
      <c r="I7" s="9"/>
      <c r="J7" s="132" t="str">
        <f>IF(OR(G7="Sv",G7="Ss",G7="PN",ISBLANK(A7)),"","0:30")</f>
        <v>0:30</v>
      </c>
      <c r="K7" s="128"/>
      <c r="L7" s="134">
        <f>IF(ISBLANK(A7),"",IF(OR(G7="Sv",G7="Ss",G7="PN"),0,K7))</f>
        <v>0</v>
      </c>
      <c r="M7" s="134">
        <f>IF(ISBLANK(A7),"",IF(OR(G7="Sv",G7="Ss",G7="PN"),0,8-L7))</f>
        <v>8</v>
      </c>
      <c r="N7" s="136"/>
      <c r="O7" s="74"/>
      <c r="P7" s="73"/>
      <c r="Q7" s="73"/>
    </row>
    <row r="8" spans="1:19" x14ac:dyDescent="0.25">
      <c r="A8" s="92">
        <v>2</v>
      </c>
      <c r="B8" s="106"/>
      <c r="C8" s="132" t="str">
        <f>IF(OR(G8="Sv",G8="Ss",G8="PN",ISBLANK(A8)),"","7:30")</f>
        <v>7:30</v>
      </c>
      <c r="D8" s="132" t="str">
        <f>IF(OR(G8="Sv",G8="Ss",G8="PN",ISBLANK(A8)),"","16:00")</f>
        <v>16:00</v>
      </c>
      <c r="E8" s="97"/>
      <c r="F8" s="97"/>
      <c r="G8" s="128"/>
      <c r="H8" s="9"/>
      <c r="I8" s="8"/>
      <c r="J8" s="132" t="str">
        <f>IF(OR(G8="Sv",G8="Ss",G8="PN",ISBLANK(A8)),"","0:30")</f>
        <v>0:30</v>
      </c>
      <c r="K8" s="128"/>
      <c r="L8" s="134">
        <f>IF(ISBLANK(A8),"",IF(OR(G8="Sv",G8="Ss",G8="PN"),0,K8))</f>
        <v>0</v>
      </c>
      <c r="M8" s="134">
        <f>IF(ISBLANK(A8),"",IF(OR(G8="Sv",G8="Ss",G8="PN"),0,8-L8))</f>
        <v>8</v>
      </c>
      <c r="N8" s="136" t="s">
        <v>101</v>
      </c>
      <c r="O8" s="151">
        <f>IF(O10-O6&lt;0,0,O10-O6)</f>
        <v>0</v>
      </c>
      <c r="P8" s="73"/>
      <c r="Q8" s="73"/>
    </row>
    <row r="9" spans="1:19" x14ac:dyDescent="0.25">
      <c r="A9" s="92">
        <v>3</v>
      </c>
      <c r="B9" s="106"/>
      <c r="C9" s="132" t="str">
        <f>IF(OR(G9="Sv",G9="Ss",G9="PN",ISBLANK(A9)),"","7:30")</f>
        <v>7:30</v>
      </c>
      <c r="D9" s="132" t="str">
        <f>IF(OR(G9="Sv",G9="Ss",G9="PN",ISBLANK(A9)),"","16:00")</f>
        <v>16:00</v>
      </c>
      <c r="E9" s="97"/>
      <c r="F9" s="97"/>
      <c r="G9" s="128"/>
      <c r="H9" s="9"/>
      <c r="I9" s="9"/>
      <c r="J9" s="132" t="str">
        <f>IF(OR(G9="Sv",G9="Ss",G9="PN",ISBLANK(A9)),"","0:30")</f>
        <v>0:30</v>
      </c>
      <c r="K9" s="128"/>
      <c r="L9" s="134">
        <f>IF(ISBLANK(A9),"",IF(OR(G9="Sv",G9="Ss",G9="PN"),0,K9))</f>
        <v>0</v>
      </c>
      <c r="M9" s="134">
        <f>IF(ISBLANK(A9),"",IF(OR(G9="Sv",G9="Ss",G9="PN"),0,8-L9))</f>
        <v>8</v>
      </c>
      <c r="N9" s="136"/>
      <c r="O9" s="74"/>
      <c r="P9" s="73"/>
      <c r="Q9" s="73"/>
    </row>
    <row r="10" spans="1:19" ht="15.75" thickBot="1" x14ac:dyDescent="0.3">
      <c r="A10" s="144">
        <v>4</v>
      </c>
      <c r="B10" s="107"/>
      <c r="C10" s="133" t="str">
        <f>IF(OR(G10="Sv",G10="Ss",G10="PN",ISBLANK(A10)),"","7:30")</f>
        <v>7:30</v>
      </c>
      <c r="D10" s="133" t="str">
        <f>IF(OR(G10="Sv",G10="Ss",G10="PN",ISBLANK(A10)),"","16:00")</f>
        <v>16:00</v>
      </c>
      <c r="E10" s="99"/>
      <c r="F10" s="100"/>
      <c r="G10" s="129"/>
      <c r="H10" s="87"/>
      <c r="I10" s="87"/>
      <c r="J10" s="133" t="str">
        <f>IF(OR(G10="Sv",G10="Ss",G10="PN",ISBLANK(A10)),"","0:30")</f>
        <v>0:30</v>
      </c>
      <c r="K10" s="129"/>
      <c r="L10" s="137">
        <f>IF(ISBLANK(A10),"",IF(OR(G10="Sv",G10="Ss",G10="PN"),0,K10))</f>
        <v>0</v>
      </c>
      <c r="M10" s="137">
        <f>IF(ISBLANK(A10),"",IF(OR(G10="Sv",G10="Ss",G10="PN"),0,8-L10))</f>
        <v>8</v>
      </c>
      <c r="N10" s="138" t="s">
        <v>77</v>
      </c>
      <c r="O10" s="137">
        <f>SUM(L6:L10)+P2</f>
        <v>7</v>
      </c>
      <c r="P10" s="86"/>
      <c r="Q10" s="86"/>
    </row>
    <row r="11" spans="1:19" x14ac:dyDescent="0.25">
      <c r="A11" s="93">
        <v>7</v>
      </c>
      <c r="B11" s="105">
        <v>1</v>
      </c>
      <c r="C11" s="132" t="str">
        <f>IF(OR(G11="Sv",G11="Ss",G11="PN",ISBLANK(A11)),"","7:30")</f>
        <v>7:30</v>
      </c>
      <c r="D11" s="132" t="str">
        <f>IF(OR(G11="Sv",G11="Ss",G11="PN",ISBLANK(A11)),"","16:00")</f>
        <v>16:00</v>
      </c>
      <c r="E11" s="101"/>
      <c r="F11" s="101"/>
      <c r="G11" s="127"/>
      <c r="H11" s="84"/>
      <c r="I11" s="84"/>
      <c r="J11" s="132" t="str">
        <f>IF(OR(G11="Sv",G11="Ss",G11="PN",ISBLANK(A11)),"","0:30")</f>
        <v>0:30</v>
      </c>
      <c r="K11" s="127"/>
      <c r="L11" s="134">
        <f>IF(ISBLANK(A11),"",IF(OR(G11="Sv",G11="Ss",G11="PN"),0,K11))</f>
        <v>0</v>
      </c>
      <c r="M11" s="134">
        <f>IF(ISBLANK(A11),"",IF(OR(G11="Sv",G11="Ss",G11="PN"),0,8-L11))</f>
        <v>8</v>
      </c>
      <c r="N11" s="135" t="s">
        <v>76</v>
      </c>
      <c r="O11" s="134">
        <f>uvazek_1</f>
        <v>18</v>
      </c>
      <c r="P11" s="85"/>
      <c r="Q11" s="85"/>
    </row>
    <row r="12" spans="1:19" x14ac:dyDescent="0.25">
      <c r="A12" s="92">
        <v>8</v>
      </c>
      <c r="B12" s="106"/>
      <c r="C12" s="132" t="str">
        <f>IF(OR(G12="Sv",G12="Ss",G12="PN",ISBLANK(A12)),"","7:30")</f>
        <v>7:30</v>
      </c>
      <c r="D12" s="132" t="str">
        <f>IF(OR(G12="Sv",G12="Ss",G12="PN",ISBLANK(A12)),"","16:00")</f>
        <v>16:00</v>
      </c>
      <c r="E12" s="98"/>
      <c r="F12" s="97"/>
      <c r="G12" s="128"/>
      <c r="H12" s="9"/>
      <c r="I12" s="9"/>
      <c r="J12" s="132" t="str">
        <f>IF(OR(G12="Sv",G12="Ss",G12="PN",ISBLANK(A12)),"","0:30")</f>
        <v>0:30</v>
      </c>
      <c r="K12" s="128"/>
      <c r="L12" s="134">
        <f>IF(ISBLANK(A12),"",IF(OR(G12="Sv",G12="Ss",G12="PN"),0,K12))</f>
        <v>0</v>
      </c>
      <c r="M12" s="134">
        <f>IF(ISBLANK(A12),"",IF(OR(G12="Sv",G12="Ss",G12="PN"),0,8-L12))</f>
        <v>8</v>
      </c>
      <c r="N12" s="136"/>
      <c r="O12" s="74"/>
      <c r="P12" s="73"/>
      <c r="Q12" s="73"/>
    </row>
    <row r="13" spans="1:19" x14ac:dyDescent="0.25">
      <c r="A13" s="93">
        <v>9</v>
      </c>
      <c r="B13" s="106"/>
      <c r="C13" s="132" t="str">
        <f>IF(OR(G13="Sv",G13="Ss",G13="PN",ISBLANK(A13)),"","7:30")</f>
        <v>7:30</v>
      </c>
      <c r="D13" s="132" t="str">
        <f>IF(OR(G13="Sv",G13="Ss",G13="PN",ISBLANK(A13)),"","16:00")</f>
        <v>16:00</v>
      </c>
      <c r="E13" s="97"/>
      <c r="F13" s="97"/>
      <c r="G13" s="128"/>
      <c r="H13" s="9"/>
      <c r="I13" s="8"/>
      <c r="J13" s="132" t="str">
        <f>IF(OR(G13="Sv",G13="Ss",G13="PN",ISBLANK(A13)),"","0:30")</f>
        <v>0:30</v>
      </c>
      <c r="K13" s="128"/>
      <c r="L13" s="134">
        <f>IF(ISBLANK(A13),"",IF(OR(G13="Sv",G13="Ss",G13="PN"),0,K13))</f>
        <v>0</v>
      </c>
      <c r="M13" s="134">
        <f>IF(ISBLANK(A13),"",IF(OR(G13="Sv",G13="Ss",G13="PN"),0,8-L13))</f>
        <v>8</v>
      </c>
      <c r="N13" s="136" t="s">
        <v>101</v>
      </c>
      <c r="O13" s="151">
        <f>IF(O15-O11&lt;0,0,O15-O11)</f>
        <v>0</v>
      </c>
      <c r="P13" s="73"/>
      <c r="Q13" s="73"/>
    </row>
    <row r="14" spans="1:19" x14ac:dyDescent="0.25">
      <c r="A14" s="92">
        <v>10</v>
      </c>
      <c r="B14" s="106"/>
      <c r="C14" s="132" t="str">
        <f>IF(OR(G14="Sv",G14="Ss",G14="PN",ISBLANK(A14)),"","7:30")</f>
        <v>7:30</v>
      </c>
      <c r="D14" s="132" t="str">
        <f>IF(OR(G14="Sv",G14="Ss",G14="PN",ISBLANK(A14)),"","16:00")</f>
        <v>16:00</v>
      </c>
      <c r="E14" s="97"/>
      <c r="F14" s="97"/>
      <c r="G14" s="128"/>
      <c r="H14" s="9"/>
      <c r="I14" s="9"/>
      <c r="J14" s="132" t="str">
        <f>IF(OR(G14="Sv",G14="Ss",G14="PN",ISBLANK(A14)),"","0:30")</f>
        <v>0:30</v>
      </c>
      <c r="K14" s="128"/>
      <c r="L14" s="134">
        <f>IF(ISBLANK(A14),"",IF(OR(G14="Sv",G14="Ss",G14="PN"),0,K14))</f>
        <v>0</v>
      </c>
      <c r="M14" s="134">
        <f>IF(ISBLANK(A14),"",IF(OR(G14="Sv",G14="Ss",G14="PN"),0,8-L14))</f>
        <v>8</v>
      </c>
      <c r="N14" s="136"/>
      <c r="O14" s="74"/>
      <c r="P14" s="73"/>
      <c r="Q14" s="73"/>
    </row>
    <row r="15" spans="1:19" ht="15.75" thickBot="1" x14ac:dyDescent="0.3">
      <c r="A15" s="144">
        <v>11</v>
      </c>
      <c r="B15" s="107"/>
      <c r="C15" s="133" t="str">
        <f>IF(OR(G15="Sv",G15="Ss",G15="PN",ISBLANK(A15)),"","7:30")</f>
        <v>7:30</v>
      </c>
      <c r="D15" s="133" t="str">
        <f>IF(OR(G15="Sv",G15="Ss",G15="PN",ISBLANK(A15)),"","16:00")</f>
        <v>16:00</v>
      </c>
      <c r="E15" s="99"/>
      <c r="F15" s="100"/>
      <c r="G15" s="129"/>
      <c r="H15" s="87"/>
      <c r="I15" s="87"/>
      <c r="J15" s="133" t="str">
        <f>IF(OR(G15="Sv",G15="Ss",G15="PN",ISBLANK(A15)),"","0:30")</f>
        <v>0:30</v>
      </c>
      <c r="K15" s="129"/>
      <c r="L15" s="137">
        <f>IF(ISBLANK(A15),"",IF(OR(G15="Sv",G15="Ss",G15="PN"),0,K15))</f>
        <v>0</v>
      </c>
      <c r="M15" s="137">
        <f>IF(ISBLANK(A15),"",IF(OR(G15="Sv",G15="Ss",G15="PN"),0,8-L15))</f>
        <v>8</v>
      </c>
      <c r="N15" s="138" t="s">
        <v>77</v>
      </c>
      <c r="O15" s="137">
        <f>SUM(L11:L15)</f>
        <v>0</v>
      </c>
      <c r="P15" s="86"/>
      <c r="Q15" s="86"/>
    </row>
    <row r="16" spans="1:19" x14ac:dyDescent="0.25">
      <c r="A16" s="93">
        <v>14</v>
      </c>
      <c r="B16" s="105">
        <v>2</v>
      </c>
      <c r="C16" s="132" t="str">
        <f>IF(OR(G16="Sv",G16="Ss",G16="PN",ISBLANK(A16)),"","7:30")</f>
        <v>7:30</v>
      </c>
      <c r="D16" s="132" t="str">
        <f>IF(OR(G16="Sv",G16="Ss",G16="PN",ISBLANK(A16)),"","16:00")</f>
        <v>16:00</v>
      </c>
      <c r="E16" s="101"/>
      <c r="F16" s="101"/>
      <c r="G16" s="127"/>
      <c r="H16" s="84"/>
      <c r="I16" s="84"/>
      <c r="J16" s="132" t="str">
        <f>IF(OR(G16="Sv",G16="Ss",G16="PN",ISBLANK(A16)),"","0:30")</f>
        <v>0:30</v>
      </c>
      <c r="K16" s="127"/>
      <c r="L16" s="134">
        <f>IF(ISBLANK(A16),"",IF(OR(G16="Sv",G16="Ss",G16="PN"),0,K16))</f>
        <v>0</v>
      </c>
      <c r="M16" s="134">
        <f>IF(ISBLANK(A16),"",IF(OR(G16="Sv",G16="Ss",G16="PN"),0,8-L16))</f>
        <v>8</v>
      </c>
      <c r="N16" s="135" t="s">
        <v>76</v>
      </c>
      <c r="O16" s="134">
        <f>uvazek_2</f>
        <v>20</v>
      </c>
      <c r="P16" s="85"/>
      <c r="Q16" s="85"/>
    </row>
    <row r="17" spans="1:17" x14ac:dyDescent="0.25">
      <c r="A17" s="92">
        <v>15</v>
      </c>
      <c r="B17" s="106"/>
      <c r="C17" s="132" t="str">
        <f>IF(OR(G17="Sv",G17="Ss",G17="PN",ISBLANK(A17)),"","7:30")</f>
        <v>7:30</v>
      </c>
      <c r="D17" s="132" t="str">
        <f>IF(OR(G17="Sv",G17="Ss",G17="PN",ISBLANK(A17)),"","16:00")</f>
        <v>16:00</v>
      </c>
      <c r="E17" s="98"/>
      <c r="F17" s="97"/>
      <c r="G17" s="128"/>
      <c r="H17" s="9"/>
      <c r="I17" s="9"/>
      <c r="J17" s="132" t="str">
        <f>IF(OR(G17="Sv",G17="Ss",G17="PN",ISBLANK(A17)),"","0:30")</f>
        <v>0:30</v>
      </c>
      <c r="K17" s="128"/>
      <c r="L17" s="134">
        <f>IF(ISBLANK(A17),"",IF(OR(G17="Sv",G17="Ss",G17="PN"),0,K17))</f>
        <v>0</v>
      </c>
      <c r="M17" s="134">
        <f>IF(ISBLANK(A17),"",IF(OR(G17="Sv",G17="Ss",G17="PN"),0,8-L17))</f>
        <v>8</v>
      </c>
      <c r="N17" s="136"/>
      <c r="O17" s="74"/>
      <c r="P17" s="73"/>
      <c r="Q17" s="73"/>
    </row>
    <row r="18" spans="1:17" x14ac:dyDescent="0.25">
      <c r="A18" s="93">
        <v>16</v>
      </c>
      <c r="B18" s="106"/>
      <c r="C18" s="132" t="str">
        <f>IF(OR(G18="Sv",G18="Ss",G18="PN",ISBLANK(A18)),"","7:30")</f>
        <v>7:30</v>
      </c>
      <c r="D18" s="132" t="str">
        <f>IF(OR(G18="Sv",G18="Ss",G18="PN",ISBLANK(A18)),"","16:00")</f>
        <v>16:00</v>
      </c>
      <c r="E18" s="97"/>
      <c r="F18" s="97"/>
      <c r="G18" s="128"/>
      <c r="H18" s="9"/>
      <c r="I18" s="8"/>
      <c r="J18" s="132" t="str">
        <f>IF(OR(G18="Sv",G18="Ss",G18="PN",ISBLANK(A18)),"","0:30")</f>
        <v>0:30</v>
      </c>
      <c r="K18" s="128"/>
      <c r="L18" s="134">
        <f>IF(ISBLANK(A18),"",IF(OR(G18="Sv",G18="Ss",G18="PN"),0,K18))</f>
        <v>0</v>
      </c>
      <c r="M18" s="134">
        <f>IF(ISBLANK(A18),"",IF(OR(G18="Sv",G18="Ss",G18="PN"),0,8-L18))</f>
        <v>8</v>
      </c>
      <c r="N18" s="136" t="s">
        <v>101</v>
      </c>
      <c r="O18" s="151">
        <f>IF(O20-O16&lt;0,0,O20-O16)</f>
        <v>0</v>
      </c>
      <c r="P18" s="73"/>
      <c r="Q18" s="73"/>
    </row>
    <row r="19" spans="1:17" x14ac:dyDescent="0.25">
      <c r="A19" s="92">
        <v>17</v>
      </c>
      <c r="B19" s="106"/>
      <c r="C19" s="132" t="str">
        <f>IF(OR(G19="Sv",G19="Ss",G19="PN",ISBLANK(A19)),"","7:30")</f>
        <v>7:30</v>
      </c>
      <c r="D19" s="132" t="str">
        <f>IF(OR(G19="Sv",G19="Ss",G19="PN",ISBLANK(A19)),"","16:00")</f>
        <v>16:00</v>
      </c>
      <c r="E19" s="97"/>
      <c r="F19" s="97"/>
      <c r="G19" s="128"/>
      <c r="H19" s="9"/>
      <c r="I19" s="9"/>
      <c r="J19" s="132" t="str">
        <f>IF(OR(G19="Sv",G19="Ss",G19="PN",ISBLANK(A19)),"","0:30")</f>
        <v>0:30</v>
      </c>
      <c r="K19" s="128"/>
      <c r="L19" s="134">
        <f>IF(ISBLANK(A19),"",IF(OR(G19="Sv",G19="Ss",G19="PN"),0,K19))</f>
        <v>0</v>
      </c>
      <c r="M19" s="134">
        <f>IF(ISBLANK(A19),"",IF(OR(G19="Sv",G19="Ss",G19="PN"),0,8-L19))</f>
        <v>8</v>
      </c>
      <c r="N19" s="136"/>
      <c r="O19" s="74"/>
      <c r="P19" s="73"/>
      <c r="Q19" s="73"/>
    </row>
    <row r="20" spans="1:17" ht="15.75" thickBot="1" x14ac:dyDescent="0.3">
      <c r="A20" s="144">
        <v>18</v>
      </c>
      <c r="B20" s="107"/>
      <c r="C20" s="133" t="str">
        <f>IF(OR(G20="Sv",G20="Ss",G20="PN",ISBLANK(A20)),"","7:30")</f>
        <v>7:30</v>
      </c>
      <c r="D20" s="133" t="str">
        <f>IF(OR(G20="Sv",G20="Ss",G20="PN",ISBLANK(A20)),"","16:00")</f>
        <v>16:00</v>
      </c>
      <c r="E20" s="99"/>
      <c r="F20" s="100"/>
      <c r="G20" s="129"/>
      <c r="H20" s="87"/>
      <c r="I20" s="87"/>
      <c r="J20" s="133" t="str">
        <f>IF(OR(G20="Sv",G20="Ss",G20="PN",ISBLANK(A20)),"","0:30")</f>
        <v>0:30</v>
      </c>
      <c r="K20" s="129"/>
      <c r="L20" s="137">
        <f>IF(ISBLANK(A20),"",IF(OR(G20="Sv",G20="Ss",G20="PN"),0,K20))</f>
        <v>0</v>
      </c>
      <c r="M20" s="137">
        <f>IF(ISBLANK(A20),"",IF(OR(G20="Sv",G20="Ss",G20="PN"),0,8-L20))</f>
        <v>8</v>
      </c>
      <c r="N20" s="138" t="s">
        <v>77</v>
      </c>
      <c r="O20" s="137">
        <f>SUM(L16:L20)</f>
        <v>0</v>
      </c>
      <c r="P20" s="86"/>
      <c r="Q20" s="86"/>
    </row>
    <row r="21" spans="1:17" x14ac:dyDescent="0.25">
      <c r="A21" s="93">
        <v>21</v>
      </c>
      <c r="B21" s="105">
        <v>1</v>
      </c>
      <c r="C21" s="132" t="str">
        <f>IF(OR(G21="Sv",G21="Ss",G21="PN",ISBLANK(A21)),"","7:30")</f>
        <v>7:30</v>
      </c>
      <c r="D21" s="132" t="str">
        <f>IF(OR(G21="Sv",G21="Ss",G21="PN",ISBLANK(A21)),"","16:00")</f>
        <v>16:00</v>
      </c>
      <c r="E21" s="101"/>
      <c r="F21" s="101"/>
      <c r="G21" s="127"/>
      <c r="H21" s="84"/>
      <c r="I21" s="84"/>
      <c r="J21" s="132" t="str">
        <f>IF(OR(G21="Sv",G21="Ss",G21="PN",ISBLANK(A21)),"","0:30")</f>
        <v>0:30</v>
      </c>
      <c r="K21" s="127"/>
      <c r="L21" s="134">
        <f>IF(ISBLANK(A21),"",IF(OR(G21="Sv",G21="Ss",G21="PN"),0,K21))</f>
        <v>0</v>
      </c>
      <c r="M21" s="134">
        <f>IF(ISBLANK(A21),"",IF(OR(G21="Sv",G21="Ss",G21="PN"),0,8-L21))</f>
        <v>8</v>
      </c>
      <c r="N21" s="135" t="s">
        <v>76</v>
      </c>
      <c r="O21" s="134">
        <f>uvazek_1</f>
        <v>18</v>
      </c>
      <c r="P21" s="85"/>
      <c r="Q21" s="85"/>
    </row>
    <row r="22" spans="1:17" x14ac:dyDescent="0.25">
      <c r="A22" s="92">
        <v>22</v>
      </c>
      <c r="B22" s="106"/>
      <c r="C22" s="132" t="str">
        <f>IF(OR(G22="Sv",G22="Ss",G22="PN",ISBLANK(A22)),"","7:30")</f>
        <v>7:30</v>
      </c>
      <c r="D22" s="132" t="str">
        <f>IF(OR(G22="Sv",G22="Ss",G22="PN",ISBLANK(A22)),"","16:00")</f>
        <v>16:00</v>
      </c>
      <c r="E22" s="98"/>
      <c r="F22" s="97"/>
      <c r="G22" s="128"/>
      <c r="H22" s="9"/>
      <c r="I22" s="9"/>
      <c r="J22" s="132" t="str">
        <f>IF(OR(G22="Sv",G22="Ss",G22="PN",ISBLANK(A22)),"","0:30")</f>
        <v>0:30</v>
      </c>
      <c r="K22" s="128"/>
      <c r="L22" s="134">
        <f>IF(ISBLANK(A22),"",IF(OR(G22="Sv",G22="Ss",G22="PN"),0,K22))</f>
        <v>0</v>
      </c>
      <c r="M22" s="134">
        <f>IF(ISBLANK(A22),"",IF(OR(G22="Sv",G22="Ss",G22="PN"),0,8-L22))</f>
        <v>8</v>
      </c>
      <c r="N22" s="136"/>
      <c r="O22" s="74"/>
      <c r="P22" s="73"/>
      <c r="Q22" s="73"/>
    </row>
    <row r="23" spans="1:17" x14ac:dyDescent="0.25">
      <c r="A23" s="93">
        <v>23</v>
      </c>
      <c r="B23" s="106"/>
      <c r="C23" s="132" t="str">
        <f>IF(OR(G23="Sv",G23="Ss",G23="PN",ISBLANK(A23)),"","7:30")</f>
        <v>7:30</v>
      </c>
      <c r="D23" s="132" t="str">
        <f>IF(OR(G23="Sv",G23="Ss",G23="PN",ISBLANK(A23)),"","16:00")</f>
        <v>16:00</v>
      </c>
      <c r="E23" s="97"/>
      <c r="F23" s="97"/>
      <c r="G23" s="128"/>
      <c r="H23" s="9"/>
      <c r="I23" s="8"/>
      <c r="J23" s="132" t="str">
        <f>IF(OR(G23="Sv",G23="Ss",G23="PN",ISBLANK(A23)),"","0:30")</f>
        <v>0:30</v>
      </c>
      <c r="K23" s="128"/>
      <c r="L23" s="134">
        <f>IF(ISBLANK(A23),"",IF(OR(G23="Sv",G23="Ss",G23="PN"),0,K23))</f>
        <v>0</v>
      </c>
      <c r="M23" s="134">
        <f>IF(ISBLANK(A23),"",IF(OR(G23="Sv",G23="Ss",G23="PN"),0,8-L23))</f>
        <v>8</v>
      </c>
      <c r="N23" s="136" t="s">
        <v>101</v>
      </c>
      <c r="O23" s="151">
        <f>IF(O25-O21&lt;0,0,O25-O21)</f>
        <v>0</v>
      </c>
      <c r="P23" s="73"/>
      <c r="Q23" s="73"/>
    </row>
    <row r="24" spans="1:17" x14ac:dyDescent="0.25">
      <c r="A24" s="92">
        <v>24</v>
      </c>
      <c r="B24" s="106"/>
      <c r="C24" s="132" t="str">
        <f>IF(OR(G24="Sv",G24="Ss",G24="PN",ISBLANK(A24)),"","7:30")</f>
        <v>7:30</v>
      </c>
      <c r="D24" s="132" t="str">
        <f>IF(OR(G24="Sv",G24="Ss",G24="PN",ISBLANK(A24)),"","16:00")</f>
        <v>16:00</v>
      </c>
      <c r="E24" s="97"/>
      <c r="F24" s="97"/>
      <c r="G24" s="128"/>
      <c r="H24" s="9"/>
      <c r="I24" s="9"/>
      <c r="J24" s="132" t="str">
        <f>IF(OR(G24="Sv",G24="Ss",G24="PN",ISBLANK(A24)),"","0:30")</f>
        <v>0:30</v>
      </c>
      <c r="K24" s="128"/>
      <c r="L24" s="134">
        <f>IF(ISBLANK(A24),"",IF(OR(G24="Sv",G24="Ss",G24="PN"),0,K24))</f>
        <v>0</v>
      </c>
      <c r="M24" s="134">
        <f>IF(ISBLANK(A24),"",IF(OR(G24="Sv",G24="Ss",G24="PN"),0,8-L24))</f>
        <v>8</v>
      </c>
      <c r="N24" s="136"/>
      <c r="O24" s="74"/>
      <c r="P24" s="73"/>
      <c r="Q24" s="73"/>
    </row>
    <row r="25" spans="1:17" ht="15.75" thickBot="1" x14ac:dyDescent="0.3">
      <c r="A25" s="144">
        <v>25</v>
      </c>
      <c r="B25" s="107"/>
      <c r="C25" s="133" t="str">
        <f>IF(OR(G25="Sv",G25="Ss",G25="PN",ISBLANK(A25)),"","7:30")</f>
        <v>7:30</v>
      </c>
      <c r="D25" s="133" t="str">
        <f>IF(OR(G25="Sv",G25="Ss",G25="PN",ISBLANK(A25)),"","16:00")</f>
        <v>16:00</v>
      </c>
      <c r="E25" s="99"/>
      <c r="F25" s="100"/>
      <c r="G25" s="129"/>
      <c r="H25" s="87"/>
      <c r="I25" s="87"/>
      <c r="J25" s="133" t="str">
        <f>IF(OR(G25="Sv",G25="Ss",G25="PN",ISBLANK(A25)),"","0:30")</f>
        <v>0:30</v>
      </c>
      <c r="K25" s="129"/>
      <c r="L25" s="137">
        <f>IF(ISBLANK(A25),"",IF(OR(G25="Sv",G25="Ss",G25="PN"),0,K25))</f>
        <v>0</v>
      </c>
      <c r="M25" s="137">
        <f>IF(ISBLANK(A25),"",IF(OR(G25="Sv",G25="Ss",G25="PN"),0,8-L25))</f>
        <v>8</v>
      </c>
      <c r="N25" s="138" t="s">
        <v>77</v>
      </c>
      <c r="O25" s="137">
        <f>SUM(L21:L25)</f>
        <v>0</v>
      </c>
      <c r="P25" s="86"/>
      <c r="Q25" s="86"/>
    </row>
    <row r="26" spans="1:17" x14ac:dyDescent="0.25">
      <c r="A26" s="93">
        <v>28</v>
      </c>
      <c r="B26" s="105">
        <v>2</v>
      </c>
      <c r="C26" s="132" t="str">
        <f>IF(OR(G26="Sv",G26="Ss",G26="PN",ISBLANK(A26)),"","7:30")</f>
        <v>7:30</v>
      </c>
      <c r="D26" s="132" t="str">
        <f>IF(OR(G26="Sv",G26="Ss",G26="PN",ISBLANK(A26)),"","16:00")</f>
        <v>16:00</v>
      </c>
      <c r="E26" s="101"/>
      <c r="F26" s="101"/>
      <c r="G26" s="127"/>
      <c r="H26" s="84"/>
      <c r="I26" s="84"/>
      <c r="J26" s="132" t="str">
        <f>IF(OR(G26="Sv",G26="Ss",G26="PN",ISBLANK(A26)),"","0:30")</f>
        <v>0:30</v>
      </c>
      <c r="K26" s="127"/>
      <c r="L26" s="134">
        <f>IF(ISBLANK(A26),"",IF(OR(G26="Sv",G26="Ss",G26="PN"),0,K26))</f>
        <v>0</v>
      </c>
      <c r="M26" s="134">
        <f>IF(ISBLANK(A26),"",IF(OR(G26="Sv",G26="Ss",G26="PN"),0,8-L26))</f>
        <v>8</v>
      </c>
      <c r="N26" s="135" t="s">
        <v>76</v>
      </c>
      <c r="O26" s="134">
        <f>uvazek_2</f>
        <v>20</v>
      </c>
      <c r="P26" s="85"/>
      <c r="Q26" s="85"/>
    </row>
    <row r="27" spans="1:17" x14ac:dyDescent="0.25">
      <c r="A27" s="93">
        <v>29</v>
      </c>
      <c r="B27" s="106"/>
      <c r="C27" s="132" t="str">
        <f>IF(OR(G27="Sv",G27="Ss",G27="PN",ISBLANK(A27)),"","7:30")</f>
        <v>7:30</v>
      </c>
      <c r="D27" s="132" t="str">
        <f>IF(OR(G27="Sv",G27="Ss",G27="PN",ISBLANK(A27)),"","16:00")</f>
        <v>16:00</v>
      </c>
      <c r="E27" s="98"/>
      <c r="F27" s="97"/>
      <c r="G27" s="128"/>
      <c r="H27" s="9"/>
      <c r="I27" s="9"/>
      <c r="J27" s="132" t="str">
        <f>IF(OR(G27="Sv",G27="Ss",G27="PN",ISBLANK(A27)),"","0:30")</f>
        <v>0:30</v>
      </c>
      <c r="K27" s="127"/>
      <c r="L27" s="134">
        <f>IF(ISBLANK(A27),"",IF(OR(G27="Sv",G27="Ss",G27="PN"),0,K27))</f>
        <v>0</v>
      </c>
      <c r="M27" s="134">
        <f>IF(ISBLANK(A27),"",IF(OR(G27="Sv",G27="Ss",G27="PN"),0,8-L27))</f>
        <v>8</v>
      </c>
      <c r="N27" s="136"/>
      <c r="O27" s="74"/>
      <c r="P27" s="73"/>
      <c r="Q27" s="73"/>
    </row>
    <row r="28" spans="1:17" x14ac:dyDescent="0.25">
      <c r="A28" s="93">
        <v>30</v>
      </c>
      <c r="B28" s="106"/>
      <c r="C28" s="132" t="str">
        <f>IF(OR(G28="Sv",G28="Ss",G28="PN",ISBLANK(A28)),"","7:30")</f>
        <v>7:30</v>
      </c>
      <c r="D28" s="132" t="str">
        <f>IF(OR(G28="Sv",G28="Ss",G28="PN",ISBLANK(A28)),"","16:00")</f>
        <v>16:00</v>
      </c>
      <c r="E28" s="97"/>
      <c r="F28" s="97"/>
      <c r="G28" s="128"/>
      <c r="H28" s="9"/>
      <c r="I28" s="8"/>
      <c r="J28" s="132" t="str">
        <f>IF(OR(G28="Sv",G28="Ss",G28="PN",ISBLANK(A28)),"","0:30")</f>
        <v>0:30</v>
      </c>
      <c r="K28" s="127"/>
      <c r="L28" s="134">
        <f>IF(ISBLANK(A28),"",IF(OR(G28="Sv",G28="Ss",G28="PN"),0,K28))</f>
        <v>0</v>
      </c>
      <c r="M28" s="134">
        <f>IF(ISBLANK(A28),"",IF(OR(G28="Sv",G28="Ss",G28="PN"),0,8-L28))</f>
        <v>8</v>
      </c>
      <c r="N28" s="136" t="s">
        <v>101</v>
      </c>
      <c r="O28" s="151">
        <f>IF(O30-O26&lt;0,0,O30-O26)</f>
        <v>0</v>
      </c>
      <c r="P28" s="73"/>
      <c r="Q28" s="73"/>
    </row>
    <row r="29" spans="1:17" x14ac:dyDescent="0.25">
      <c r="A29" s="93">
        <v>31</v>
      </c>
      <c r="B29" s="106"/>
      <c r="C29" s="132" t="str">
        <f>IF(OR(G29="Sv",G29="Ss",G29="PN",ISBLANK(A29)),"","7:30")</f>
        <v>7:30</v>
      </c>
      <c r="D29" s="132" t="str">
        <f>IF(OR(G29="Sv",G29="Ss",G29="PN",ISBLANK(A29)),"","16:00")</f>
        <v>16:00</v>
      </c>
      <c r="E29" s="97"/>
      <c r="F29" s="97"/>
      <c r="G29" s="128"/>
      <c r="H29" s="9"/>
      <c r="I29" s="9"/>
      <c r="J29" s="132" t="str">
        <f>IF(OR(G29="Sv",G29="Ss",G29="PN",ISBLANK(A29)),"","0:30")</f>
        <v>0:30</v>
      </c>
      <c r="K29" s="127"/>
      <c r="L29" s="134">
        <f>IF(ISBLANK(A29),"",IF(OR(G29="Sv",G29="Ss",G29="PN"),0,K29))</f>
        <v>0</v>
      </c>
      <c r="M29" s="134">
        <f>IF(ISBLANK(A29),"",IF(OR(G29="Sv",G29="Ss",G29="PN"),0,8-L29))</f>
        <v>8</v>
      </c>
      <c r="N29" s="136"/>
      <c r="O29" s="74"/>
      <c r="P29" s="73"/>
      <c r="Q29" s="73"/>
    </row>
    <row r="30" spans="1:17" ht="15.75" thickBot="1" x14ac:dyDescent="0.3">
      <c r="A30" s="144"/>
      <c r="B30" s="107"/>
      <c r="C30" s="133" t="str">
        <f>IF(OR(G30="Sv",G30="Ss",G30="PN",ISBLANK(A30)),"","7:30")</f>
        <v/>
      </c>
      <c r="D30" s="133" t="str">
        <f>IF(OR(G30="Sv",G30="Ss",G30="PN",ISBLANK(A30)),"","16:00")</f>
        <v/>
      </c>
      <c r="E30" s="99"/>
      <c r="F30" s="100"/>
      <c r="G30" s="129"/>
      <c r="H30" s="87"/>
      <c r="I30" s="87"/>
      <c r="J30" s="133" t="str">
        <f>IF(OR(G30="Sv",G30="Ss",G30="PN",ISBLANK(A30)),"","0:30")</f>
        <v/>
      </c>
      <c r="K30" s="129"/>
      <c r="L30" s="137" t="str">
        <f>IF(ISBLANK(A30),"",IF(OR(G30="Sv",G30="Ss",G30="PN"),0,K30))</f>
        <v/>
      </c>
      <c r="M30" s="137" t="str">
        <f>IF(ISBLANK(A30),"",IF(OR(G30="Sv",G30="Ss",G30="PN"),0,8-L30))</f>
        <v/>
      </c>
      <c r="N30" s="138" t="s">
        <v>77</v>
      </c>
      <c r="O30" s="137">
        <f>SUM(L26:L30)</f>
        <v>0</v>
      </c>
      <c r="P30" s="86"/>
      <c r="Q30" s="86"/>
    </row>
    <row r="31" spans="1:17" x14ac:dyDescent="0.25">
      <c r="A31" s="88"/>
      <c r="B31" s="88"/>
      <c r="C31" s="82"/>
      <c r="D31" s="83"/>
      <c r="E31" s="89"/>
      <c r="F31" s="90"/>
      <c r="G31" s="91"/>
      <c r="H31" s="84"/>
      <c r="I31" s="84"/>
      <c r="J31" s="82"/>
      <c r="K31" s="82"/>
      <c r="L31" s="145" t="s">
        <v>103</v>
      </c>
      <c r="M31" s="146"/>
      <c r="N31" s="147"/>
      <c r="O31" s="148">
        <f>O30</f>
        <v>0</v>
      </c>
      <c r="P31" s="85"/>
      <c r="Q31" s="85"/>
    </row>
    <row r="32" spans="1:17" x14ac:dyDescent="0.25">
      <c r="A32" s="77" t="s">
        <v>82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>
        <f>SUM(L6:L31)</f>
        <v>0</v>
      </c>
      <c r="M32" s="73">
        <f>SUM(M6:M31)</f>
        <v>184</v>
      </c>
      <c r="N32" s="73">
        <f>SUM(N6:N31)</f>
        <v>0</v>
      </c>
      <c r="O32" s="150">
        <f>SUM(O8,O13,O18,O23,O28)</f>
        <v>0</v>
      </c>
      <c r="P32" s="73"/>
      <c r="Q32" s="73"/>
    </row>
    <row r="33" spans="1:17" x14ac:dyDescent="0.25">
      <c r="A33" s="14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141"/>
      <c r="P33" s="80"/>
      <c r="Q33" s="80"/>
    </row>
    <row r="34" spans="1:17" x14ac:dyDescent="0.25">
      <c r="A34" s="14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141"/>
      <c r="P34" s="80"/>
      <c r="Q34" s="80"/>
    </row>
    <row r="35" spans="1:17" x14ac:dyDescent="0.25">
      <c r="A35" s="14" t="s">
        <v>11</v>
      </c>
      <c r="B35" s="14"/>
      <c r="C35" s="15"/>
      <c r="D35" s="15"/>
      <c r="E35" s="15"/>
      <c r="F35" s="15"/>
      <c r="G35" s="15"/>
      <c r="H35" s="2"/>
      <c r="I35" s="2"/>
      <c r="J35" s="2"/>
      <c r="K35" s="2"/>
      <c r="L35" s="2"/>
      <c r="M35" s="2"/>
      <c r="N35" s="3"/>
      <c r="O35" s="3"/>
    </row>
    <row r="36" spans="1:17" x14ac:dyDescent="0.25">
      <c r="A36" s="14"/>
      <c r="B36" s="14"/>
      <c r="C36" s="15"/>
      <c r="D36" s="15"/>
      <c r="E36" s="15"/>
      <c r="F36" s="15"/>
      <c r="G36" s="15"/>
      <c r="H36" s="2"/>
      <c r="I36" s="2"/>
      <c r="J36" s="2"/>
      <c r="K36" s="2"/>
      <c r="L36" s="2"/>
      <c r="M36" s="2"/>
      <c r="N36" s="3"/>
      <c r="O36" s="3"/>
    </row>
    <row r="37" spans="1:17" x14ac:dyDescent="0.25">
      <c r="A37" t="s">
        <v>99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/>
      <c r="O37" s="3"/>
    </row>
  </sheetData>
  <mergeCells count="18">
    <mergeCell ref="B21:B25"/>
    <mergeCell ref="B26:B30"/>
    <mergeCell ref="L31:N31"/>
    <mergeCell ref="O4:O5"/>
    <mergeCell ref="P4:P5"/>
    <mergeCell ref="Q4:Q5"/>
    <mergeCell ref="B6:B10"/>
    <mergeCell ref="B11:B15"/>
    <mergeCell ref="B16:B20"/>
    <mergeCell ref="C2:D2"/>
    <mergeCell ref="M2:O2"/>
    <mergeCell ref="A4:A5"/>
    <mergeCell ref="B4:B5"/>
    <mergeCell ref="C4:D4"/>
    <mergeCell ref="E4:G4"/>
    <mergeCell ref="K4:K5"/>
    <mergeCell ref="L4:M4"/>
    <mergeCell ref="N4:N5"/>
  </mergeCells>
  <pageMargins left="0.51181102362204722" right="0.19685039370078741" top="0.19685039370078741" bottom="0.19685039370078741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L30" sqref="L30"/>
    </sheetView>
  </sheetViews>
  <sheetFormatPr defaultRowHeight="15" x14ac:dyDescent="0.25"/>
  <cols>
    <col min="1" max="1" width="5.85546875" customWidth="1"/>
    <col min="2" max="2" width="3.28515625" customWidth="1"/>
    <col min="3" max="3" width="7.5703125" customWidth="1"/>
    <col min="4" max="4" width="7.42578125" customWidth="1"/>
    <col min="5" max="5" width="7.5703125" customWidth="1"/>
    <col min="6" max="6" width="7.28515625" customWidth="1"/>
    <col min="7" max="7" width="6.85546875" customWidth="1"/>
    <col min="8" max="8" width="7.42578125" customWidth="1"/>
    <col min="9" max="9" width="12.7109375" customWidth="1"/>
    <col min="11" max="11" width="3.140625" customWidth="1"/>
    <col min="16" max="16" width="10" customWidth="1"/>
    <col min="17" max="17" width="10.5703125" bestFit="1" customWidth="1"/>
  </cols>
  <sheetData>
    <row r="1" spans="1:19" ht="15.75" x14ac:dyDescent="0.25">
      <c r="A1" s="80"/>
      <c r="B1" s="80"/>
      <c r="C1" s="78" t="str">
        <f>organizace</f>
        <v>Tauferova SOŠ veterinární Kroměříž</v>
      </c>
      <c r="D1" s="78"/>
      <c r="E1" s="78"/>
      <c r="F1" s="78"/>
      <c r="G1" s="78"/>
      <c r="H1" s="80"/>
      <c r="I1" s="78" t="s">
        <v>20</v>
      </c>
      <c r="J1" s="80"/>
      <c r="K1" s="80"/>
      <c r="L1" s="15"/>
      <c r="M1" s="80"/>
      <c r="N1" s="80"/>
      <c r="O1" s="79" t="s">
        <v>83</v>
      </c>
      <c r="P1" s="78">
        <f>kal_rok</f>
        <v>2013</v>
      </c>
    </row>
    <row r="2" spans="1:19" ht="15.75" x14ac:dyDescent="0.25">
      <c r="A2" s="81"/>
      <c r="B2" s="81"/>
      <c r="C2" s="110" t="s">
        <v>84</v>
      </c>
      <c r="D2" s="110"/>
      <c r="E2" s="152" t="str">
        <f>pracov</f>
        <v>Mgr. Lovas Pavel</v>
      </c>
      <c r="F2" s="152"/>
      <c r="G2" s="152"/>
      <c r="H2" s="80"/>
      <c r="I2" s="78" t="s">
        <v>70</v>
      </c>
      <c r="J2" s="78" t="s">
        <v>105</v>
      </c>
      <c r="K2" s="78"/>
      <c r="L2" s="15"/>
      <c r="M2" s="111" t="s">
        <v>85</v>
      </c>
      <c r="N2" s="111"/>
      <c r="O2" s="111"/>
      <c r="P2" s="149">
        <f>'2013-10'!O31</f>
        <v>0</v>
      </c>
    </row>
    <row r="3" spans="1:19" ht="15.75" x14ac:dyDescent="0.25">
      <c r="A3" s="81"/>
      <c r="B3" s="81"/>
      <c r="C3" s="94"/>
      <c r="D3" s="94"/>
      <c r="E3" s="94"/>
      <c r="F3" s="94"/>
      <c r="G3" s="94"/>
      <c r="H3" s="80"/>
      <c r="I3" s="78"/>
      <c r="J3" s="78"/>
      <c r="K3" s="78"/>
      <c r="L3" s="15"/>
      <c r="M3" s="95"/>
      <c r="N3" s="95"/>
      <c r="O3" s="95"/>
      <c r="P3" s="139"/>
    </row>
    <row r="4" spans="1:19" ht="18.75" customHeight="1" x14ac:dyDescent="0.25">
      <c r="A4" s="142" t="s">
        <v>86</v>
      </c>
      <c r="B4" s="114" t="s">
        <v>81</v>
      </c>
      <c r="C4" s="112" t="s">
        <v>0</v>
      </c>
      <c r="D4" s="112"/>
      <c r="E4" s="112" t="s">
        <v>1</v>
      </c>
      <c r="F4" s="112"/>
      <c r="G4" s="112"/>
      <c r="H4" s="75" t="s">
        <v>3</v>
      </c>
      <c r="I4" s="96" t="s">
        <v>2</v>
      </c>
      <c r="J4" s="76" t="s">
        <v>74</v>
      </c>
      <c r="K4" s="130" t="s">
        <v>100</v>
      </c>
      <c r="L4" s="113" t="s">
        <v>57</v>
      </c>
      <c r="M4" s="113"/>
      <c r="N4" s="109" t="s">
        <v>79</v>
      </c>
      <c r="O4" s="116" t="s">
        <v>80</v>
      </c>
      <c r="P4" s="108" t="s">
        <v>98</v>
      </c>
      <c r="Q4" s="115" t="s">
        <v>54</v>
      </c>
    </row>
    <row r="5" spans="1:19" ht="19.5" customHeight="1" thickBot="1" x14ac:dyDescent="0.3">
      <c r="A5" s="143"/>
      <c r="B5" s="117"/>
      <c r="C5" s="118" t="s">
        <v>5</v>
      </c>
      <c r="D5" s="118" t="s">
        <v>6</v>
      </c>
      <c r="E5" s="118" t="s">
        <v>7</v>
      </c>
      <c r="F5" s="118" t="s">
        <v>8</v>
      </c>
      <c r="G5" s="118" t="s">
        <v>9</v>
      </c>
      <c r="H5" s="119" t="s">
        <v>10</v>
      </c>
      <c r="I5" s="120" t="s">
        <v>78</v>
      </c>
      <c r="J5" s="118" t="s">
        <v>75</v>
      </c>
      <c r="K5" s="131"/>
      <c r="L5" s="121" t="s">
        <v>58</v>
      </c>
      <c r="M5" s="121" t="s">
        <v>59</v>
      </c>
      <c r="N5" s="122"/>
      <c r="O5" s="123"/>
      <c r="P5" s="124"/>
      <c r="Q5" s="125"/>
    </row>
    <row r="6" spans="1:19" x14ac:dyDescent="0.25">
      <c r="A6" s="92"/>
      <c r="B6" s="106">
        <v>2</v>
      </c>
      <c r="C6" s="132" t="str">
        <f>IF(OR(G6="Sv",G6="Ss",G6="PN",ISBLANK(A6)),"","7:30")</f>
        <v/>
      </c>
      <c r="D6" s="132" t="str">
        <f>IF(OR(G6="Sv",G6="Ss",G6="PN",ISBLANK(A6)),"","16:00")</f>
        <v/>
      </c>
      <c r="E6" s="101"/>
      <c r="F6" s="101"/>
      <c r="G6" s="127"/>
      <c r="H6" s="84"/>
      <c r="I6" s="90"/>
      <c r="J6" s="132" t="str">
        <f>IF(OR(G6="Sv",G6="Ss",G6="PN",ISBLANK(A6)),"","0:30")</f>
        <v/>
      </c>
      <c r="K6" s="127"/>
      <c r="L6" s="134" t="str">
        <f>IF(ISBLANK(A6),"",IF(OR(G6="Sv",G6="Ss",G6="PN"),0,K6))</f>
        <v/>
      </c>
      <c r="M6" s="134" t="str">
        <f>IF(ISBLANK(A6),"",IF(OR(G6="Sv",G6="Ss",G6="PN"),0,8-L6))</f>
        <v/>
      </c>
      <c r="N6" s="135" t="s">
        <v>76</v>
      </c>
      <c r="O6" s="134">
        <f>uvazek_2</f>
        <v>20</v>
      </c>
      <c r="P6" s="85"/>
      <c r="Q6" s="85"/>
      <c r="S6" s="126"/>
    </row>
    <row r="7" spans="1:19" x14ac:dyDescent="0.25">
      <c r="A7" s="92"/>
      <c r="B7" s="106"/>
      <c r="C7" s="132" t="str">
        <f>IF(OR(G7="Sv",G7="Ss",G7="PN",ISBLANK(A7)),"","7:30")</f>
        <v/>
      </c>
      <c r="D7" s="132" t="str">
        <f>IF(OR(G7="Sv",G7="Ss",G7="PN",ISBLANK(A7)),"","16:00")</f>
        <v/>
      </c>
      <c r="E7" s="98"/>
      <c r="F7" s="97"/>
      <c r="G7" s="128"/>
      <c r="H7" s="9"/>
      <c r="I7" s="9"/>
      <c r="J7" s="132" t="str">
        <f>IF(OR(G7="Sv",G7="Ss",G7="PN",ISBLANK(A7)),"","0:30")</f>
        <v/>
      </c>
      <c r="K7" s="128"/>
      <c r="L7" s="134" t="str">
        <f>IF(ISBLANK(A7),"",IF(OR(G7="Sv",G7="Ss",G7="PN"),0,K7))</f>
        <v/>
      </c>
      <c r="M7" s="134" t="str">
        <f>IF(ISBLANK(A7),"",IF(OR(G7="Sv",G7="Ss",G7="PN"),0,8-L7))</f>
        <v/>
      </c>
      <c r="N7" s="136"/>
      <c r="O7" s="74"/>
      <c r="P7" s="73"/>
      <c r="Q7" s="73"/>
    </row>
    <row r="8" spans="1:19" x14ac:dyDescent="0.25">
      <c r="A8" s="92"/>
      <c r="B8" s="106"/>
      <c r="C8" s="132" t="str">
        <f>IF(OR(G8="Sv",G8="Ss",G8="PN",ISBLANK(A8)),"","7:30")</f>
        <v/>
      </c>
      <c r="D8" s="132" t="str">
        <f>IF(OR(G8="Sv",G8="Ss",G8="PN",ISBLANK(A8)),"","16:00")</f>
        <v/>
      </c>
      <c r="E8" s="97"/>
      <c r="F8" s="97"/>
      <c r="G8" s="128"/>
      <c r="H8" s="9"/>
      <c r="I8" s="8"/>
      <c r="J8" s="132" t="str">
        <f>IF(OR(G8="Sv",G8="Ss",G8="PN",ISBLANK(A8)),"","0:30")</f>
        <v/>
      </c>
      <c r="K8" s="128"/>
      <c r="L8" s="134" t="str">
        <f>IF(ISBLANK(A8),"",IF(OR(G8="Sv",G8="Ss",G8="PN"),0,K8))</f>
        <v/>
      </c>
      <c r="M8" s="134" t="str">
        <f>IF(ISBLANK(A8),"",IF(OR(G8="Sv",G8="Ss",G8="PN"),0,8-L8))</f>
        <v/>
      </c>
      <c r="N8" s="136" t="s">
        <v>101</v>
      </c>
      <c r="O8" s="151">
        <f>IF(O10-O6&lt;0,0,O10-O6)</f>
        <v>0</v>
      </c>
      <c r="P8" s="73"/>
      <c r="Q8" s="73"/>
    </row>
    <row r="9" spans="1:19" x14ac:dyDescent="0.25">
      <c r="A9" s="92"/>
      <c r="B9" s="106"/>
      <c r="C9" s="132" t="str">
        <f>IF(OR(G9="Sv",G9="Ss",G9="PN",ISBLANK(A9)),"","7:30")</f>
        <v/>
      </c>
      <c r="D9" s="132" t="str">
        <f>IF(OR(G9="Sv",G9="Ss",G9="PN",ISBLANK(A9)),"","16:00")</f>
        <v/>
      </c>
      <c r="E9" s="97"/>
      <c r="F9" s="97"/>
      <c r="G9" s="128"/>
      <c r="H9" s="9"/>
      <c r="I9" s="9"/>
      <c r="J9" s="132" t="str">
        <f>IF(OR(G9="Sv",G9="Ss",G9="PN",ISBLANK(A9)),"","0:30")</f>
        <v/>
      </c>
      <c r="K9" s="128"/>
      <c r="L9" s="134" t="str">
        <f>IF(ISBLANK(A9),"",IF(OR(G9="Sv",G9="Ss",G9="PN"),0,K9))</f>
        <v/>
      </c>
      <c r="M9" s="134" t="str">
        <f>IF(ISBLANK(A9),"",IF(OR(G9="Sv",G9="Ss",G9="PN"),0,8-L9))</f>
        <v/>
      </c>
      <c r="N9" s="136"/>
      <c r="O9" s="74"/>
      <c r="P9" s="73"/>
      <c r="Q9" s="73"/>
    </row>
    <row r="10" spans="1:19" ht="15.75" thickBot="1" x14ac:dyDescent="0.3">
      <c r="A10" s="144">
        <v>1</v>
      </c>
      <c r="B10" s="107"/>
      <c r="C10" s="133" t="str">
        <f>IF(OR(G10="Sv",G10="Ss",G10="PN",ISBLANK(A10)),"","7:30")</f>
        <v>7:30</v>
      </c>
      <c r="D10" s="133" t="str">
        <f>IF(OR(G10="Sv",G10="Ss",G10="PN",ISBLANK(A10)),"","16:00")</f>
        <v>16:00</v>
      </c>
      <c r="E10" s="99"/>
      <c r="F10" s="100"/>
      <c r="G10" s="129"/>
      <c r="H10" s="87"/>
      <c r="I10" s="87"/>
      <c r="J10" s="133" t="str">
        <f>IF(OR(G10="Sv",G10="Ss",G10="PN",ISBLANK(A10)),"","0:30")</f>
        <v>0:30</v>
      </c>
      <c r="K10" s="129"/>
      <c r="L10" s="137">
        <f>IF(ISBLANK(A10),"",IF(OR(G10="Sv",G10="Ss",G10="PN"),0,K10))</f>
        <v>0</v>
      </c>
      <c r="M10" s="137">
        <f>IF(ISBLANK(A10),"",IF(OR(G10="Sv",G10="Ss",G10="PN"),0,8-L10))</f>
        <v>8</v>
      </c>
      <c r="N10" s="138" t="s">
        <v>77</v>
      </c>
      <c r="O10" s="137">
        <f>SUM(L6:L10)+P2</f>
        <v>0</v>
      </c>
      <c r="P10" s="86"/>
      <c r="Q10" s="86"/>
    </row>
    <row r="11" spans="1:19" x14ac:dyDescent="0.25">
      <c r="A11" s="93">
        <v>4</v>
      </c>
      <c r="B11" s="105">
        <v>1</v>
      </c>
      <c r="C11" s="132" t="str">
        <f>IF(OR(G11="Sv",G11="Ss",G11="PN",ISBLANK(A11)),"","7:30")</f>
        <v>7:30</v>
      </c>
      <c r="D11" s="132" t="str">
        <f>IF(OR(G11="Sv",G11="Ss",G11="PN",ISBLANK(A11)),"","16:00")</f>
        <v>16:00</v>
      </c>
      <c r="E11" s="101"/>
      <c r="F11" s="101"/>
      <c r="G11" s="127"/>
      <c r="H11" s="84"/>
      <c r="I11" s="84"/>
      <c r="J11" s="132" t="str">
        <f>IF(OR(G11="Sv",G11="Ss",G11="PN",ISBLANK(A11)),"","0:30")</f>
        <v>0:30</v>
      </c>
      <c r="K11" s="127"/>
      <c r="L11" s="134">
        <f>IF(ISBLANK(A11),"",IF(OR(G11="Sv",G11="Ss",G11="PN"),0,K11))</f>
        <v>0</v>
      </c>
      <c r="M11" s="134">
        <f>IF(ISBLANK(A11),"",IF(OR(G11="Sv",G11="Ss",G11="PN"),0,8-L11))</f>
        <v>8</v>
      </c>
      <c r="N11" s="135" t="s">
        <v>76</v>
      </c>
      <c r="O11" s="134">
        <f>uvazek_1</f>
        <v>18</v>
      </c>
      <c r="P11" s="85"/>
      <c r="Q11" s="85"/>
    </row>
    <row r="12" spans="1:19" x14ac:dyDescent="0.25">
      <c r="A12" s="92">
        <v>5</v>
      </c>
      <c r="B12" s="106"/>
      <c r="C12" s="132" t="str">
        <f>IF(OR(G12="Sv",G12="Ss",G12="PN",ISBLANK(A12)),"","7:30")</f>
        <v>7:30</v>
      </c>
      <c r="D12" s="132" t="str">
        <f>IF(OR(G12="Sv",G12="Ss",G12="PN",ISBLANK(A12)),"","16:00")</f>
        <v>16:00</v>
      </c>
      <c r="E12" s="98"/>
      <c r="F12" s="97"/>
      <c r="G12" s="128"/>
      <c r="H12" s="9"/>
      <c r="I12" s="9"/>
      <c r="J12" s="132" t="str">
        <f>IF(OR(G12="Sv",G12="Ss",G12="PN",ISBLANK(A12)),"","0:30")</f>
        <v>0:30</v>
      </c>
      <c r="K12" s="128"/>
      <c r="L12" s="134">
        <f>IF(ISBLANK(A12),"",IF(OR(G12="Sv",G12="Ss",G12="PN"),0,K12))</f>
        <v>0</v>
      </c>
      <c r="M12" s="134">
        <f>IF(ISBLANK(A12),"",IF(OR(G12="Sv",G12="Ss",G12="PN"),0,8-L12))</f>
        <v>8</v>
      </c>
      <c r="N12" s="136"/>
      <c r="O12" s="74"/>
      <c r="P12" s="73"/>
      <c r="Q12" s="73"/>
    </row>
    <row r="13" spans="1:19" x14ac:dyDescent="0.25">
      <c r="A13" s="93">
        <v>6</v>
      </c>
      <c r="B13" s="106"/>
      <c r="C13" s="132" t="str">
        <f>IF(OR(G13="Sv",G13="Ss",G13="PN",ISBLANK(A13)),"","7:30")</f>
        <v>7:30</v>
      </c>
      <c r="D13" s="132" t="str">
        <f>IF(OR(G13="Sv",G13="Ss",G13="PN",ISBLANK(A13)),"","16:00")</f>
        <v>16:00</v>
      </c>
      <c r="E13" s="97"/>
      <c r="F13" s="97"/>
      <c r="G13" s="128"/>
      <c r="H13" s="9"/>
      <c r="I13" s="8"/>
      <c r="J13" s="132" t="str">
        <f>IF(OR(G13="Sv",G13="Ss",G13="PN",ISBLANK(A13)),"","0:30")</f>
        <v>0:30</v>
      </c>
      <c r="K13" s="128"/>
      <c r="L13" s="134">
        <f>IF(ISBLANK(A13),"",IF(OR(G13="Sv",G13="Ss",G13="PN"),0,K13))</f>
        <v>0</v>
      </c>
      <c r="M13" s="134">
        <f>IF(ISBLANK(A13),"",IF(OR(G13="Sv",G13="Ss",G13="PN"),0,8-L13))</f>
        <v>8</v>
      </c>
      <c r="N13" s="136" t="s">
        <v>101</v>
      </c>
      <c r="O13" s="151">
        <f>IF(O15-O11&lt;0,0,O15-O11)</f>
        <v>0</v>
      </c>
      <c r="P13" s="73"/>
      <c r="Q13" s="73"/>
    </row>
    <row r="14" spans="1:19" x14ac:dyDescent="0.25">
      <c r="A14" s="92">
        <v>7</v>
      </c>
      <c r="B14" s="106"/>
      <c r="C14" s="132" t="str">
        <f>IF(OR(G14="Sv",G14="Ss",G14="PN",ISBLANK(A14)),"","7:30")</f>
        <v>7:30</v>
      </c>
      <c r="D14" s="132" t="str">
        <f>IF(OR(G14="Sv",G14="Ss",G14="PN",ISBLANK(A14)),"","16:00")</f>
        <v>16:00</v>
      </c>
      <c r="E14" s="97"/>
      <c r="F14" s="97"/>
      <c r="G14" s="128"/>
      <c r="H14" s="9"/>
      <c r="I14" s="9"/>
      <c r="J14" s="132" t="str">
        <f>IF(OR(G14="Sv",G14="Ss",G14="PN",ISBLANK(A14)),"","0:30")</f>
        <v>0:30</v>
      </c>
      <c r="K14" s="128"/>
      <c r="L14" s="134">
        <f>IF(ISBLANK(A14),"",IF(OR(G14="Sv",G14="Ss",G14="PN"),0,K14))</f>
        <v>0</v>
      </c>
      <c r="M14" s="134">
        <f>IF(ISBLANK(A14),"",IF(OR(G14="Sv",G14="Ss",G14="PN"),0,8-L14))</f>
        <v>8</v>
      </c>
      <c r="N14" s="136"/>
      <c r="O14" s="74"/>
      <c r="P14" s="73"/>
      <c r="Q14" s="73"/>
    </row>
    <row r="15" spans="1:19" ht="15.75" thickBot="1" x14ac:dyDescent="0.3">
      <c r="A15" s="144">
        <v>8</v>
      </c>
      <c r="B15" s="107"/>
      <c r="C15" s="133" t="str">
        <f>IF(OR(G15="Sv",G15="Ss",G15="PN",ISBLANK(A15)),"","7:30")</f>
        <v>7:30</v>
      </c>
      <c r="D15" s="133" t="str">
        <f>IF(OR(G15="Sv",G15="Ss",G15="PN",ISBLANK(A15)),"","16:00")</f>
        <v>16:00</v>
      </c>
      <c r="E15" s="99"/>
      <c r="F15" s="100"/>
      <c r="G15" s="129"/>
      <c r="H15" s="87"/>
      <c r="I15" s="87"/>
      <c r="J15" s="133" t="str">
        <f>IF(OR(G15="Sv",G15="Ss",G15="PN",ISBLANK(A15)),"","0:30")</f>
        <v>0:30</v>
      </c>
      <c r="K15" s="129"/>
      <c r="L15" s="137">
        <f>IF(ISBLANK(A15),"",IF(OR(G15="Sv",G15="Ss",G15="PN"),0,K15))</f>
        <v>0</v>
      </c>
      <c r="M15" s="137">
        <f>IF(ISBLANK(A15),"",IF(OR(G15="Sv",G15="Ss",G15="PN"),0,8-L15))</f>
        <v>8</v>
      </c>
      <c r="N15" s="138" t="s">
        <v>77</v>
      </c>
      <c r="O15" s="137">
        <f>SUM(L11:L15)</f>
        <v>0</v>
      </c>
      <c r="P15" s="86"/>
      <c r="Q15" s="86"/>
    </row>
    <row r="16" spans="1:19" x14ac:dyDescent="0.25">
      <c r="A16" s="93">
        <v>11</v>
      </c>
      <c r="B16" s="105">
        <v>2</v>
      </c>
      <c r="C16" s="132" t="str">
        <f>IF(OR(G16="Sv",G16="Ss",G16="PN",ISBLANK(A16)),"","7:30")</f>
        <v>7:30</v>
      </c>
      <c r="D16" s="132" t="str">
        <f>IF(OR(G16="Sv",G16="Ss",G16="PN",ISBLANK(A16)),"","16:00")</f>
        <v>16:00</v>
      </c>
      <c r="E16" s="101"/>
      <c r="F16" s="101"/>
      <c r="G16" s="127"/>
      <c r="H16" s="84"/>
      <c r="I16" s="84"/>
      <c r="J16" s="132" t="str">
        <f>IF(OR(G16="Sv",G16="Ss",G16="PN",ISBLANK(A16)),"","0:30")</f>
        <v>0:30</v>
      </c>
      <c r="K16" s="127"/>
      <c r="L16" s="134">
        <f>IF(ISBLANK(A16),"",IF(OR(G16="Sv",G16="Ss",G16="PN"),0,K16))</f>
        <v>0</v>
      </c>
      <c r="M16" s="134">
        <f>IF(ISBLANK(A16),"",IF(OR(G16="Sv",G16="Ss",G16="PN"),0,8-L16))</f>
        <v>8</v>
      </c>
      <c r="N16" s="135" t="s">
        <v>76</v>
      </c>
      <c r="O16" s="134">
        <f>uvazek_2</f>
        <v>20</v>
      </c>
      <c r="P16" s="85"/>
      <c r="Q16" s="85"/>
    </row>
    <row r="17" spans="1:17" x14ac:dyDescent="0.25">
      <c r="A17" s="92">
        <v>12</v>
      </c>
      <c r="B17" s="106"/>
      <c r="C17" s="132" t="str">
        <f>IF(OR(G17="Sv",G17="Ss",G17="PN",ISBLANK(A17)),"","7:30")</f>
        <v>7:30</v>
      </c>
      <c r="D17" s="132" t="str">
        <f>IF(OR(G17="Sv",G17="Ss",G17="PN",ISBLANK(A17)),"","16:00")</f>
        <v>16:00</v>
      </c>
      <c r="E17" s="98"/>
      <c r="F17" s="97"/>
      <c r="G17" s="128"/>
      <c r="H17" s="9"/>
      <c r="I17" s="9"/>
      <c r="J17" s="132" t="str">
        <f>IF(OR(G17="Sv",G17="Ss",G17="PN",ISBLANK(A17)),"","0:30")</f>
        <v>0:30</v>
      </c>
      <c r="K17" s="128"/>
      <c r="L17" s="134">
        <f>IF(ISBLANK(A17),"",IF(OR(G17="Sv",G17="Ss",G17="PN"),0,K17))</f>
        <v>0</v>
      </c>
      <c r="M17" s="134">
        <f>IF(ISBLANK(A17),"",IF(OR(G17="Sv",G17="Ss",G17="PN"),0,8-L17))</f>
        <v>8</v>
      </c>
      <c r="N17" s="136"/>
      <c r="O17" s="74"/>
      <c r="P17" s="73"/>
      <c r="Q17" s="73"/>
    </row>
    <row r="18" spans="1:17" x14ac:dyDescent="0.25">
      <c r="A18" s="93">
        <v>13</v>
      </c>
      <c r="B18" s="106"/>
      <c r="C18" s="132" t="str">
        <f>IF(OR(G18="Sv",G18="Ss",G18="PN",ISBLANK(A18)),"","7:30")</f>
        <v>7:30</v>
      </c>
      <c r="D18" s="132" t="str">
        <f>IF(OR(G18="Sv",G18="Ss",G18="PN",ISBLANK(A18)),"","16:00")</f>
        <v>16:00</v>
      </c>
      <c r="E18" s="97"/>
      <c r="F18" s="97"/>
      <c r="G18" s="128"/>
      <c r="H18" s="9"/>
      <c r="I18" s="8"/>
      <c r="J18" s="132" t="str">
        <f>IF(OR(G18="Sv",G18="Ss",G18="PN",ISBLANK(A18)),"","0:30")</f>
        <v>0:30</v>
      </c>
      <c r="K18" s="128"/>
      <c r="L18" s="134">
        <f>IF(ISBLANK(A18),"",IF(OR(G18="Sv",G18="Ss",G18="PN"),0,K18))</f>
        <v>0</v>
      </c>
      <c r="M18" s="134">
        <f>IF(ISBLANK(A18),"",IF(OR(G18="Sv",G18="Ss",G18="PN"),0,8-L18))</f>
        <v>8</v>
      </c>
      <c r="N18" s="136" t="s">
        <v>101</v>
      </c>
      <c r="O18" s="151">
        <f>IF(O20-O16&lt;0,0,O20-O16)</f>
        <v>0</v>
      </c>
      <c r="P18" s="73"/>
      <c r="Q18" s="73"/>
    </row>
    <row r="19" spans="1:17" x14ac:dyDescent="0.25">
      <c r="A19" s="92">
        <v>14</v>
      </c>
      <c r="B19" s="106"/>
      <c r="C19" s="132" t="str">
        <f>IF(OR(G19="Sv",G19="Ss",G19="PN",ISBLANK(A19)),"","7:30")</f>
        <v>7:30</v>
      </c>
      <c r="D19" s="132" t="str">
        <f>IF(OR(G19="Sv",G19="Ss",G19="PN",ISBLANK(A19)),"","16:00")</f>
        <v>16:00</v>
      </c>
      <c r="E19" s="97"/>
      <c r="F19" s="97"/>
      <c r="G19" s="128"/>
      <c r="H19" s="9"/>
      <c r="I19" s="9"/>
      <c r="J19" s="132" t="str">
        <f>IF(OR(G19="Sv",G19="Ss",G19="PN",ISBLANK(A19)),"","0:30")</f>
        <v>0:30</v>
      </c>
      <c r="K19" s="128"/>
      <c r="L19" s="134">
        <f>IF(ISBLANK(A19),"",IF(OR(G19="Sv",G19="Ss",G19="PN"),0,K19))</f>
        <v>0</v>
      </c>
      <c r="M19" s="134">
        <f>IF(ISBLANK(A19),"",IF(OR(G19="Sv",G19="Ss",G19="PN"),0,8-L19))</f>
        <v>8</v>
      </c>
      <c r="N19" s="136"/>
      <c r="O19" s="74"/>
      <c r="P19" s="73"/>
      <c r="Q19" s="73"/>
    </row>
    <row r="20" spans="1:17" ht="15.75" thickBot="1" x14ac:dyDescent="0.3">
      <c r="A20" s="144">
        <v>15</v>
      </c>
      <c r="B20" s="107"/>
      <c r="C20" s="133" t="str">
        <f>IF(OR(G20="Sv",G20="Ss",G20="PN",ISBLANK(A20)),"","7:30")</f>
        <v>7:30</v>
      </c>
      <c r="D20" s="133" t="str">
        <f>IF(OR(G20="Sv",G20="Ss",G20="PN",ISBLANK(A20)),"","16:00")</f>
        <v>16:00</v>
      </c>
      <c r="E20" s="99"/>
      <c r="F20" s="100"/>
      <c r="G20" s="129"/>
      <c r="H20" s="87"/>
      <c r="I20" s="87"/>
      <c r="J20" s="133" t="str">
        <f>IF(OR(G20="Sv",G20="Ss",G20="PN",ISBLANK(A20)),"","0:30")</f>
        <v>0:30</v>
      </c>
      <c r="K20" s="129"/>
      <c r="L20" s="137">
        <f>IF(ISBLANK(A20),"",IF(OR(G20="Sv",G20="Ss",G20="PN"),0,K20))</f>
        <v>0</v>
      </c>
      <c r="M20" s="137">
        <f>IF(ISBLANK(A20),"",IF(OR(G20="Sv",G20="Ss",G20="PN"),0,8-L20))</f>
        <v>8</v>
      </c>
      <c r="N20" s="138" t="s">
        <v>77</v>
      </c>
      <c r="O20" s="137">
        <f>SUM(L16:L20)</f>
        <v>0</v>
      </c>
      <c r="P20" s="86"/>
      <c r="Q20" s="86"/>
    </row>
    <row r="21" spans="1:17" x14ac:dyDescent="0.25">
      <c r="A21" s="93">
        <v>18</v>
      </c>
      <c r="B21" s="105">
        <v>1</v>
      </c>
      <c r="C21" s="132" t="str">
        <f>IF(OR(G21="Sv",G21="Ss",G21="PN",ISBLANK(A21)),"","7:30")</f>
        <v>7:30</v>
      </c>
      <c r="D21" s="132" t="str">
        <f>IF(OR(G21="Sv",G21="Ss",G21="PN",ISBLANK(A21)),"","16:00")</f>
        <v>16:00</v>
      </c>
      <c r="E21" s="101"/>
      <c r="F21" s="101"/>
      <c r="G21" s="127"/>
      <c r="H21" s="84"/>
      <c r="I21" s="84"/>
      <c r="J21" s="132" t="str">
        <f>IF(OR(G21="Sv",G21="Ss",G21="PN",ISBLANK(A21)),"","0:30")</f>
        <v>0:30</v>
      </c>
      <c r="K21" s="127"/>
      <c r="L21" s="134">
        <f>IF(ISBLANK(A21),"",IF(OR(G21="Sv",G21="Ss",G21="PN"),0,K21))</f>
        <v>0</v>
      </c>
      <c r="M21" s="134">
        <f>IF(ISBLANK(A21),"",IF(OR(G21="Sv",G21="Ss",G21="PN"),0,8-L21))</f>
        <v>8</v>
      </c>
      <c r="N21" s="135" t="s">
        <v>76</v>
      </c>
      <c r="O21" s="134">
        <f>uvazek_1</f>
        <v>18</v>
      </c>
      <c r="P21" s="85"/>
      <c r="Q21" s="85"/>
    </row>
    <row r="22" spans="1:17" x14ac:dyDescent="0.25">
      <c r="A22" s="92">
        <v>19</v>
      </c>
      <c r="B22" s="106"/>
      <c r="C22" s="132" t="str">
        <f>IF(OR(G22="Sv",G22="Ss",G22="PN",ISBLANK(A22)),"","7:30")</f>
        <v>7:30</v>
      </c>
      <c r="D22" s="132" t="str">
        <f>IF(OR(G22="Sv",G22="Ss",G22="PN",ISBLANK(A22)),"","16:00")</f>
        <v>16:00</v>
      </c>
      <c r="E22" s="98"/>
      <c r="F22" s="97"/>
      <c r="G22" s="128"/>
      <c r="H22" s="9"/>
      <c r="I22" s="9"/>
      <c r="J22" s="132" t="str">
        <f>IF(OR(G22="Sv",G22="Ss",G22="PN",ISBLANK(A22)),"","0:30")</f>
        <v>0:30</v>
      </c>
      <c r="K22" s="128"/>
      <c r="L22" s="134">
        <f>IF(ISBLANK(A22),"",IF(OR(G22="Sv",G22="Ss",G22="PN"),0,K22))</f>
        <v>0</v>
      </c>
      <c r="M22" s="134">
        <f>IF(ISBLANK(A22),"",IF(OR(G22="Sv",G22="Ss",G22="PN"),0,8-L22))</f>
        <v>8</v>
      </c>
      <c r="N22" s="136"/>
      <c r="O22" s="74"/>
      <c r="P22" s="73"/>
      <c r="Q22" s="73"/>
    </row>
    <row r="23" spans="1:17" x14ac:dyDescent="0.25">
      <c r="A23" s="93">
        <v>20</v>
      </c>
      <c r="B23" s="106"/>
      <c r="C23" s="132" t="str">
        <f>IF(OR(G23="Sv",G23="Ss",G23="PN",ISBLANK(A23)),"","7:30")</f>
        <v>7:30</v>
      </c>
      <c r="D23" s="132" t="str">
        <f>IF(OR(G23="Sv",G23="Ss",G23="PN",ISBLANK(A23)),"","16:00")</f>
        <v>16:00</v>
      </c>
      <c r="E23" s="97"/>
      <c r="F23" s="97"/>
      <c r="G23" s="128"/>
      <c r="H23" s="9"/>
      <c r="I23" s="8"/>
      <c r="J23" s="132" t="str">
        <f>IF(OR(G23="Sv",G23="Ss",G23="PN",ISBLANK(A23)),"","0:30")</f>
        <v>0:30</v>
      </c>
      <c r="K23" s="128"/>
      <c r="L23" s="134">
        <f>IF(ISBLANK(A23),"",IF(OR(G23="Sv",G23="Ss",G23="PN"),0,K23))</f>
        <v>0</v>
      </c>
      <c r="M23" s="134">
        <f>IF(ISBLANK(A23),"",IF(OR(G23="Sv",G23="Ss",G23="PN"),0,8-L23))</f>
        <v>8</v>
      </c>
      <c r="N23" s="136" t="s">
        <v>101</v>
      </c>
      <c r="O23" s="151">
        <f>IF(O25-O21&lt;0,0,O25-O21)</f>
        <v>0</v>
      </c>
      <c r="P23" s="73"/>
      <c r="Q23" s="73"/>
    </row>
    <row r="24" spans="1:17" x14ac:dyDescent="0.25">
      <c r="A24" s="92">
        <v>21</v>
      </c>
      <c r="B24" s="106"/>
      <c r="C24" s="132" t="str">
        <f>IF(OR(G24="Sv",G24="Ss",G24="PN",ISBLANK(A24)),"","7:30")</f>
        <v>7:30</v>
      </c>
      <c r="D24" s="132" t="str">
        <f>IF(OR(G24="Sv",G24="Ss",G24="PN",ISBLANK(A24)),"","16:00")</f>
        <v>16:00</v>
      </c>
      <c r="E24" s="97"/>
      <c r="F24" s="97"/>
      <c r="G24" s="128"/>
      <c r="H24" s="9"/>
      <c r="I24" s="9"/>
      <c r="J24" s="132" t="str">
        <f>IF(OR(G24="Sv",G24="Ss",G24="PN",ISBLANK(A24)),"","0:30")</f>
        <v>0:30</v>
      </c>
      <c r="K24" s="128"/>
      <c r="L24" s="134">
        <f>IF(ISBLANK(A24),"",IF(OR(G24="Sv",G24="Ss",G24="PN"),0,K24))</f>
        <v>0</v>
      </c>
      <c r="M24" s="134">
        <f>IF(ISBLANK(A24),"",IF(OR(G24="Sv",G24="Ss",G24="PN"),0,8-L24))</f>
        <v>8</v>
      </c>
      <c r="N24" s="136"/>
      <c r="O24" s="74"/>
      <c r="P24" s="73"/>
      <c r="Q24" s="73"/>
    </row>
    <row r="25" spans="1:17" ht="15.75" thickBot="1" x14ac:dyDescent="0.3">
      <c r="A25" s="144">
        <v>22</v>
      </c>
      <c r="B25" s="107"/>
      <c r="C25" s="133" t="str">
        <f>IF(OR(G25="Sv",G25="Ss",G25="PN",ISBLANK(A25)),"","7:30")</f>
        <v>7:30</v>
      </c>
      <c r="D25" s="133" t="str">
        <f>IF(OR(G25="Sv",G25="Ss",G25="PN",ISBLANK(A25)),"","16:00")</f>
        <v>16:00</v>
      </c>
      <c r="E25" s="99"/>
      <c r="F25" s="100"/>
      <c r="G25" s="129"/>
      <c r="H25" s="87"/>
      <c r="I25" s="87"/>
      <c r="J25" s="133" t="str">
        <f>IF(OR(G25="Sv",G25="Ss",G25="PN",ISBLANK(A25)),"","0:30")</f>
        <v>0:30</v>
      </c>
      <c r="K25" s="129"/>
      <c r="L25" s="137">
        <f>IF(ISBLANK(A25),"",IF(OR(G25="Sv",G25="Ss",G25="PN"),0,K25))</f>
        <v>0</v>
      </c>
      <c r="M25" s="137">
        <f>IF(ISBLANK(A25),"",IF(OR(G25="Sv",G25="Ss",G25="PN"),0,8-L25))</f>
        <v>8</v>
      </c>
      <c r="N25" s="138" t="s">
        <v>77</v>
      </c>
      <c r="O25" s="137">
        <f>SUM(L21:L25)</f>
        <v>0</v>
      </c>
      <c r="P25" s="86"/>
      <c r="Q25" s="86"/>
    </row>
    <row r="26" spans="1:17" x14ac:dyDescent="0.25">
      <c r="A26" s="93">
        <v>25</v>
      </c>
      <c r="B26" s="105">
        <v>2</v>
      </c>
      <c r="C26" s="132" t="str">
        <f>IF(OR(G26="Sv",G26="Ss",G26="PN",ISBLANK(A26)),"","7:30")</f>
        <v>7:30</v>
      </c>
      <c r="D26" s="132" t="str">
        <f>IF(OR(G26="Sv",G26="Ss",G26="PN",ISBLANK(A26)),"","16:00")</f>
        <v>16:00</v>
      </c>
      <c r="E26" s="101"/>
      <c r="F26" s="101"/>
      <c r="G26" s="127"/>
      <c r="H26" s="84"/>
      <c r="I26" s="84"/>
      <c r="J26" s="132" t="str">
        <f>IF(OR(G26="Sv",G26="Ss",G26="PN",ISBLANK(A26)),"","0:30")</f>
        <v>0:30</v>
      </c>
      <c r="K26" s="127"/>
      <c r="L26" s="134">
        <f>IF(ISBLANK(A26),"",IF(OR(G26="Sv",G26="Ss",G26="PN"),0,K26))</f>
        <v>0</v>
      </c>
      <c r="M26" s="134">
        <f>IF(ISBLANK(A26),"",IF(OR(G26="Sv",G26="Ss",G26="PN"),0,8-L26))</f>
        <v>8</v>
      </c>
      <c r="N26" s="135" t="s">
        <v>76</v>
      </c>
      <c r="O26" s="134">
        <f>uvazek_2</f>
        <v>20</v>
      </c>
      <c r="P26" s="85"/>
      <c r="Q26" s="85"/>
    </row>
    <row r="27" spans="1:17" x14ac:dyDescent="0.25">
      <c r="A27" s="93">
        <v>26</v>
      </c>
      <c r="B27" s="106"/>
      <c r="C27" s="132" t="str">
        <f>IF(OR(G27="Sv",G27="Ss",G27="PN",ISBLANK(A27)),"","7:30")</f>
        <v>7:30</v>
      </c>
      <c r="D27" s="132" t="str">
        <f>IF(OR(G27="Sv",G27="Ss",G27="PN",ISBLANK(A27)),"","16:00")</f>
        <v>16:00</v>
      </c>
      <c r="E27" s="98"/>
      <c r="F27" s="97"/>
      <c r="G27" s="128"/>
      <c r="H27" s="9"/>
      <c r="I27" s="9"/>
      <c r="J27" s="132" t="str">
        <f>IF(OR(G27="Sv",G27="Ss",G27="PN",ISBLANK(A27)),"","0:30")</f>
        <v>0:30</v>
      </c>
      <c r="K27" s="127"/>
      <c r="L27" s="134">
        <f>IF(ISBLANK(A27),"",IF(OR(G27="Sv",G27="Ss",G27="PN"),0,K27))</f>
        <v>0</v>
      </c>
      <c r="M27" s="134">
        <f>IF(ISBLANK(A27),"",IF(OR(G27="Sv",G27="Ss",G27="PN"),0,8-L27))</f>
        <v>8</v>
      </c>
      <c r="N27" s="136"/>
      <c r="O27" s="74"/>
      <c r="P27" s="73"/>
      <c r="Q27" s="73"/>
    </row>
    <row r="28" spans="1:17" x14ac:dyDescent="0.25">
      <c r="A28" s="93">
        <v>27</v>
      </c>
      <c r="B28" s="106"/>
      <c r="C28" s="132" t="str">
        <f>IF(OR(G28="Sv",G28="Ss",G28="PN",ISBLANK(A28)),"","7:30")</f>
        <v>7:30</v>
      </c>
      <c r="D28" s="132" t="str">
        <f>IF(OR(G28="Sv",G28="Ss",G28="PN",ISBLANK(A28)),"","16:00")</f>
        <v>16:00</v>
      </c>
      <c r="E28" s="97"/>
      <c r="F28" s="97"/>
      <c r="G28" s="128"/>
      <c r="H28" s="9"/>
      <c r="I28" s="8"/>
      <c r="J28" s="132" t="str">
        <f>IF(OR(G28="Sv",G28="Ss",G28="PN",ISBLANK(A28)),"","0:30")</f>
        <v>0:30</v>
      </c>
      <c r="K28" s="127"/>
      <c r="L28" s="134">
        <f>IF(ISBLANK(A28),"",IF(OR(G28="Sv",G28="Ss",G28="PN"),0,K28))</f>
        <v>0</v>
      </c>
      <c r="M28" s="134">
        <f>IF(ISBLANK(A28),"",IF(OR(G28="Sv",G28="Ss",G28="PN"),0,8-L28))</f>
        <v>8</v>
      </c>
      <c r="N28" s="136" t="s">
        <v>101</v>
      </c>
      <c r="O28" s="151">
        <f>IF(O30-O26&lt;0,0,O30-O26)</f>
        <v>0</v>
      </c>
      <c r="P28" s="73"/>
      <c r="Q28" s="73"/>
    </row>
    <row r="29" spans="1:17" x14ac:dyDescent="0.25">
      <c r="A29" s="93">
        <v>28</v>
      </c>
      <c r="B29" s="106"/>
      <c r="C29" s="132" t="str">
        <f>IF(OR(G29="Sv",G29="Ss",G29="PN",ISBLANK(A29)),"","7:30")</f>
        <v>7:30</v>
      </c>
      <c r="D29" s="132" t="str">
        <f>IF(OR(G29="Sv",G29="Ss",G29="PN",ISBLANK(A29)),"","16:00")</f>
        <v>16:00</v>
      </c>
      <c r="E29" s="97"/>
      <c r="F29" s="97"/>
      <c r="G29" s="128"/>
      <c r="H29" s="9"/>
      <c r="I29" s="9"/>
      <c r="J29" s="132" t="str">
        <f>IF(OR(G29="Sv",G29="Ss",G29="PN",ISBLANK(A29)),"","0:30")</f>
        <v>0:30</v>
      </c>
      <c r="K29" s="127"/>
      <c r="L29" s="134">
        <f>IF(ISBLANK(A29),"",IF(OR(G29="Sv",G29="Ss",G29="PN"),0,K29))</f>
        <v>0</v>
      </c>
      <c r="M29" s="134">
        <f>IF(ISBLANK(A29),"",IF(OR(G29="Sv",G29="Ss",G29="PN"),0,8-L29))</f>
        <v>8</v>
      </c>
      <c r="N29" s="136"/>
      <c r="O29" s="74"/>
      <c r="P29" s="73"/>
      <c r="Q29" s="73"/>
    </row>
    <row r="30" spans="1:17" ht="15.75" thickBot="1" x14ac:dyDescent="0.3">
      <c r="A30" s="144">
        <v>29</v>
      </c>
      <c r="B30" s="107"/>
      <c r="C30" s="133" t="str">
        <f>IF(OR(G30="Sv",G30="Ss",G30="PN",ISBLANK(A30)),"","7:30")</f>
        <v>7:30</v>
      </c>
      <c r="D30" s="133" t="str">
        <f>IF(OR(G30="Sv",G30="Ss",G30="PN",ISBLANK(A30)),"","16:00")</f>
        <v>16:00</v>
      </c>
      <c r="E30" s="99"/>
      <c r="F30" s="100"/>
      <c r="G30" s="129"/>
      <c r="H30" s="87"/>
      <c r="I30" s="87"/>
      <c r="J30" s="133" t="str">
        <f>IF(OR(G30="Sv",G30="Ss",G30="PN",ISBLANK(A30)),"","0:30")</f>
        <v>0:30</v>
      </c>
      <c r="K30" s="129"/>
      <c r="L30" s="137">
        <f>IF(ISBLANK(A30),"",IF(OR(G30="Sv",G30="Ss",G30="PN"),0,K30))</f>
        <v>0</v>
      </c>
      <c r="M30" s="137">
        <f>IF(ISBLANK(A30),"",IF(OR(G30="Sv",G30="Ss",G30="PN"),0,8-L30))</f>
        <v>8</v>
      </c>
      <c r="N30" s="138" t="s">
        <v>77</v>
      </c>
      <c r="O30" s="137">
        <f>SUM(L26:L30)</f>
        <v>0</v>
      </c>
      <c r="P30" s="86"/>
      <c r="Q30" s="86"/>
    </row>
    <row r="31" spans="1:17" x14ac:dyDescent="0.25">
      <c r="A31" s="88"/>
      <c r="B31" s="88"/>
      <c r="C31" s="82"/>
      <c r="D31" s="83"/>
      <c r="E31" s="89"/>
      <c r="F31" s="90"/>
      <c r="G31" s="91"/>
      <c r="H31" s="84"/>
      <c r="I31" s="84"/>
      <c r="J31" s="82"/>
      <c r="K31" s="82"/>
      <c r="L31" s="145" t="s">
        <v>103</v>
      </c>
      <c r="M31" s="146"/>
      <c r="N31" s="147"/>
      <c r="O31" s="148">
        <f>O30</f>
        <v>0</v>
      </c>
      <c r="P31" s="85"/>
      <c r="Q31" s="85"/>
    </row>
    <row r="32" spans="1:17" x14ac:dyDescent="0.25">
      <c r="A32" s="77" t="s">
        <v>82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>
        <f>SUM(L6:L31)</f>
        <v>0</v>
      </c>
      <c r="M32" s="73">
        <f>SUM(M6:M31)</f>
        <v>168</v>
      </c>
      <c r="N32" s="73">
        <f>SUM(N6:N31)</f>
        <v>0</v>
      </c>
      <c r="O32" s="150">
        <f>SUM(O8,O13,O18,O23,O28)</f>
        <v>0</v>
      </c>
      <c r="P32" s="73"/>
      <c r="Q32" s="73"/>
    </row>
    <row r="33" spans="1:17" x14ac:dyDescent="0.25">
      <c r="A33" s="14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141"/>
      <c r="P33" s="80"/>
      <c r="Q33" s="80"/>
    </row>
    <row r="34" spans="1:17" x14ac:dyDescent="0.25">
      <c r="A34" s="14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141"/>
      <c r="P34" s="80"/>
      <c r="Q34" s="80"/>
    </row>
    <row r="35" spans="1:17" x14ac:dyDescent="0.25">
      <c r="A35" s="14" t="s">
        <v>11</v>
      </c>
      <c r="B35" s="14"/>
      <c r="C35" s="15"/>
      <c r="D35" s="15"/>
      <c r="E35" s="15"/>
      <c r="F35" s="15"/>
      <c r="G35" s="15"/>
      <c r="H35" s="2"/>
      <c r="I35" s="2"/>
      <c r="J35" s="2"/>
      <c r="K35" s="2"/>
      <c r="L35" s="2"/>
      <c r="M35" s="2"/>
      <c r="N35" s="3"/>
      <c r="O35" s="3"/>
    </row>
    <row r="36" spans="1:17" x14ac:dyDescent="0.25">
      <c r="A36" s="14"/>
      <c r="B36" s="14"/>
      <c r="C36" s="15"/>
      <c r="D36" s="15"/>
      <c r="E36" s="15"/>
      <c r="F36" s="15"/>
      <c r="G36" s="15"/>
      <c r="H36" s="2"/>
      <c r="I36" s="2"/>
      <c r="J36" s="2"/>
      <c r="K36" s="2"/>
      <c r="L36" s="2"/>
      <c r="M36" s="2"/>
      <c r="N36" s="3"/>
      <c r="O36" s="3"/>
    </row>
    <row r="37" spans="1:17" x14ac:dyDescent="0.25">
      <c r="A37" t="s">
        <v>99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/>
      <c r="O37" s="3"/>
    </row>
  </sheetData>
  <mergeCells count="18">
    <mergeCell ref="B21:B25"/>
    <mergeCell ref="B26:B30"/>
    <mergeCell ref="L31:N31"/>
    <mergeCell ref="O4:O5"/>
    <mergeCell ref="P4:P5"/>
    <mergeCell ref="Q4:Q5"/>
    <mergeCell ref="B6:B10"/>
    <mergeCell ref="B11:B15"/>
    <mergeCell ref="B16:B20"/>
    <mergeCell ref="C2:D2"/>
    <mergeCell ref="M2:O2"/>
    <mergeCell ref="A4:A5"/>
    <mergeCell ref="B4:B5"/>
    <mergeCell ref="C4:D4"/>
    <mergeCell ref="E4:G4"/>
    <mergeCell ref="K4:K5"/>
    <mergeCell ref="L4:M4"/>
    <mergeCell ref="N4:N5"/>
  </mergeCells>
  <pageMargins left="0.51181102362204722" right="0.19685039370078741" top="0.19685039370078741" bottom="0.19685039370078741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workbookViewId="0">
      <selection activeCell="C33" sqref="C33"/>
    </sheetView>
  </sheetViews>
  <sheetFormatPr defaultRowHeight="15" x14ac:dyDescent="0.25"/>
  <cols>
    <col min="1" max="1" width="5.85546875" customWidth="1"/>
    <col min="2" max="2" width="3.28515625" customWidth="1"/>
    <col min="3" max="3" width="7.5703125" customWidth="1"/>
    <col min="4" max="4" width="7.42578125" customWidth="1"/>
    <col min="5" max="5" width="7.5703125" customWidth="1"/>
    <col min="6" max="6" width="7.28515625" customWidth="1"/>
    <col min="7" max="7" width="6.85546875" customWidth="1"/>
    <col min="8" max="8" width="7.42578125" customWidth="1"/>
    <col min="9" max="9" width="12.7109375" customWidth="1"/>
    <col min="11" max="11" width="3.140625" customWidth="1"/>
    <col min="16" max="16" width="10" customWidth="1"/>
    <col min="17" max="17" width="10.5703125" bestFit="1" customWidth="1"/>
  </cols>
  <sheetData>
    <row r="1" spans="1:19" ht="15.75" x14ac:dyDescent="0.25">
      <c r="A1" s="80"/>
      <c r="B1" s="80"/>
      <c r="C1" s="78" t="str">
        <f>organizace</f>
        <v>Tauferova SOŠ veterinární Kroměříž</v>
      </c>
      <c r="D1" s="78"/>
      <c r="E1" s="78"/>
      <c r="F1" s="78"/>
      <c r="G1" s="78"/>
      <c r="H1" s="80"/>
      <c r="I1" s="78" t="s">
        <v>20</v>
      </c>
      <c r="J1" s="80"/>
      <c r="K1" s="80"/>
      <c r="L1" s="15"/>
      <c r="M1" s="80"/>
      <c r="N1" s="80"/>
      <c r="O1" s="79" t="s">
        <v>83</v>
      </c>
      <c r="P1" s="78">
        <f>kal_rok</f>
        <v>2013</v>
      </c>
    </row>
    <row r="2" spans="1:19" ht="15.75" x14ac:dyDescent="0.25">
      <c r="A2" s="81"/>
      <c r="B2" s="81"/>
      <c r="C2" s="110" t="s">
        <v>84</v>
      </c>
      <c r="D2" s="110"/>
      <c r="E2" s="152" t="str">
        <f>pracov</f>
        <v>Mgr. Lovas Pavel</v>
      </c>
      <c r="F2" s="152"/>
      <c r="G2" s="152"/>
      <c r="H2" s="80"/>
      <c r="I2" s="78" t="s">
        <v>70</v>
      </c>
      <c r="J2" s="78" t="s">
        <v>106</v>
      </c>
      <c r="K2" s="78"/>
      <c r="L2" s="15"/>
      <c r="M2" s="111" t="s">
        <v>85</v>
      </c>
      <c r="N2" s="111"/>
      <c r="O2" s="111"/>
      <c r="P2" s="149">
        <f>'2013-11'!O31</f>
        <v>0</v>
      </c>
    </row>
    <row r="3" spans="1:19" ht="15.75" x14ac:dyDescent="0.25">
      <c r="A3" s="81"/>
      <c r="B3" s="81"/>
      <c r="C3" s="94"/>
      <c r="D3" s="94"/>
      <c r="E3" s="94"/>
      <c r="F3" s="94"/>
      <c r="G3" s="94"/>
      <c r="H3" s="80"/>
      <c r="I3" s="78"/>
      <c r="J3" s="78"/>
      <c r="K3" s="78"/>
      <c r="L3" s="15"/>
      <c r="M3" s="95"/>
      <c r="N3" s="95"/>
      <c r="O3" s="95"/>
      <c r="P3" s="139"/>
    </row>
    <row r="4" spans="1:19" ht="18.75" customHeight="1" x14ac:dyDescent="0.25">
      <c r="A4" s="142" t="s">
        <v>86</v>
      </c>
      <c r="B4" s="114" t="s">
        <v>81</v>
      </c>
      <c r="C4" s="112" t="s">
        <v>0</v>
      </c>
      <c r="D4" s="112"/>
      <c r="E4" s="112" t="s">
        <v>1</v>
      </c>
      <c r="F4" s="112"/>
      <c r="G4" s="112"/>
      <c r="H4" s="75" t="s">
        <v>3</v>
      </c>
      <c r="I4" s="96" t="s">
        <v>2</v>
      </c>
      <c r="J4" s="76" t="s">
        <v>74</v>
      </c>
      <c r="K4" s="130" t="s">
        <v>100</v>
      </c>
      <c r="L4" s="113" t="s">
        <v>57</v>
      </c>
      <c r="M4" s="113"/>
      <c r="N4" s="109" t="s">
        <v>79</v>
      </c>
      <c r="O4" s="116" t="s">
        <v>80</v>
      </c>
      <c r="P4" s="108" t="s">
        <v>98</v>
      </c>
      <c r="Q4" s="115" t="s">
        <v>54</v>
      </c>
    </row>
    <row r="5" spans="1:19" ht="19.5" customHeight="1" thickBot="1" x14ac:dyDescent="0.3">
      <c r="A5" s="143"/>
      <c r="B5" s="117"/>
      <c r="C5" s="118" t="s">
        <v>5</v>
      </c>
      <c r="D5" s="118" t="s">
        <v>6</v>
      </c>
      <c r="E5" s="118" t="s">
        <v>7</v>
      </c>
      <c r="F5" s="118" t="s">
        <v>8</v>
      </c>
      <c r="G5" s="118" t="s">
        <v>9</v>
      </c>
      <c r="H5" s="119" t="s">
        <v>10</v>
      </c>
      <c r="I5" s="120" t="s">
        <v>78</v>
      </c>
      <c r="J5" s="118" t="s">
        <v>75</v>
      </c>
      <c r="K5" s="131"/>
      <c r="L5" s="121" t="s">
        <v>58</v>
      </c>
      <c r="M5" s="121" t="s">
        <v>59</v>
      </c>
      <c r="N5" s="122"/>
      <c r="O5" s="123"/>
      <c r="P5" s="124"/>
      <c r="Q5" s="125"/>
    </row>
    <row r="6" spans="1:19" x14ac:dyDescent="0.25">
      <c r="A6" s="92">
        <v>2</v>
      </c>
      <c r="B6" s="106">
        <v>1</v>
      </c>
      <c r="C6" s="132" t="str">
        <f>IF(OR(G6="Sv",G6="Ss",G6="PN",ISBLANK(A6)),"","7:30")</f>
        <v>7:30</v>
      </c>
      <c r="D6" s="132" t="str">
        <f>IF(OR(G6="Sv",G6="Ss",G6="PN",ISBLANK(A6)),"","16:00")</f>
        <v>16:00</v>
      </c>
      <c r="E6" s="101"/>
      <c r="F6" s="101"/>
      <c r="G6" s="127"/>
      <c r="H6" s="84"/>
      <c r="I6" s="90"/>
      <c r="J6" s="132" t="str">
        <f>IF(OR(G6="Sv",G6="Ss",G6="PN",ISBLANK(A6)),"","0:30")</f>
        <v>0:30</v>
      </c>
      <c r="K6" s="127"/>
      <c r="L6" s="134">
        <f>IF(ISBLANK(A6),"",IF(OR(G6="Sv",G6="Ss",G6="PN"),0,K6))</f>
        <v>0</v>
      </c>
      <c r="M6" s="134">
        <f>IF(ISBLANK(A6),"",IF(OR(G6="Sv",G6="Ss",G6="PN"),0,8-L6))</f>
        <v>8</v>
      </c>
      <c r="N6" s="135" t="s">
        <v>76</v>
      </c>
      <c r="O6" s="134">
        <f>uvazek_1</f>
        <v>18</v>
      </c>
      <c r="P6" s="85"/>
      <c r="Q6" s="85"/>
      <c r="S6" s="126"/>
    </row>
    <row r="7" spans="1:19" x14ac:dyDescent="0.25">
      <c r="A7" s="92">
        <v>3</v>
      </c>
      <c r="B7" s="106"/>
      <c r="C7" s="132" t="str">
        <f>IF(OR(G7="Sv",G7="Ss",G7="PN",ISBLANK(A7)),"","7:30")</f>
        <v>7:30</v>
      </c>
      <c r="D7" s="132" t="str">
        <f>IF(OR(G7="Sv",G7="Ss",G7="PN",ISBLANK(A7)),"","16:00")</f>
        <v>16:00</v>
      </c>
      <c r="E7" s="98"/>
      <c r="F7" s="97"/>
      <c r="G7" s="128"/>
      <c r="H7" s="9"/>
      <c r="I7" s="9"/>
      <c r="J7" s="132" t="str">
        <f>IF(OR(G7="Sv",G7="Ss",G7="PN",ISBLANK(A7)),"","0:30")</f>
        <v>0:30</v>
      </c>
      <c r="K7" s="128"/>
      <c r="L7" s="134">
        <f>IF(ISBLANK(A7),"",IF(OR(G7="Sv",G7="Ss",G7="PN"),0,K7))</f>
        <v>0</v>
      </c>
      <c r="M7" s="134">
        <f>IF(ISBLANK(A7),"",IF(OR(G7="Sv",G7="Ss",G7="PN"),0,8-L7))</f>
        <v>8</v>
      </c>
      <c r="N7" s="136"/>
      <c r="O7" s="74"/>
      <c r="P7" s="73"/>
      <c r="Q7" s="73"/>
    </row>
    <row r="8" spans="1:19" x14ac:dyDescent="0.25">
      <c r="A8" s="92" t="s">
        <v>87</v>
      </c>
      <c r="B8" s="106"/>
      <c r="C8" s="132" t="str">
        <f>IF(OR(G8="Sv",G8="Ss",G8="PN",ISBLANK(A8)),"","7:30")</f>
        <v>7:30</v>
      </c>
      <c r="D8" s="132" t="str">
        <f>IF(OR(G8="Sv",G8="Ss",G8="PN",ISBLANK(A8)),"","16:00")</f>
        <v>16:00</v>
      </c>
      <c r="E8" s="97"/>
      <c r="F8" s="97"/>
      <c r="G8" s="128"/>
      <c r="H8" s="9"/>
      <c r="I8" s="8"/>
      <c r="J8" s="132" t="str">
        <f>IF(OR(G8="Sv",G8="Ss",G8="PN",ISBLANK(A8)),"","0:30")</f>
        <v>0:30</v>
      </c>
      <c r="K8" s="128"/>
      <c r="L8" s="134">
        <f>IF(ISBLANK(A8),"",IF(OR(G8="Sv",G8="Ss",G8="PN"),0,K8))</f>
        <v>0</v>
      </c>
      <c r="M8" s="134">
        <f>IF(ISBLANK(A8),"",IF(OR(G8="Sv",G8="Ss",G8="PN"),0,8-L8))</f>
        <v>8</v>
      </c>
      <c r="N8" s="136" t="s">
        <v>101</v>
      </c>
      <c r="O8" s="151">
        <f>IF(O10-O6&lt;0,0,O10-O6)</f>
        <v>0</v>
      </c>
      <c r="P8" s="73"/>
      <c r="Q8" s="73"/>
    </row>
    <row r="9" spans="1:19" x14ac:dyDescent="0.25">
      <c r="A9" s="92" t="s">
        <v>88</v>
      </c>
      <c r="B9" s="106"/>
      <c r="C9" s="132" t="str">
        <f>IF(OR(G9="Sv",G9="Ss",G9="PN",ISBLANK(A9)),"","7:30")</f>
        <v>7:30</v>
      </c>
      <c r="D9" s="132" t="str">
        <f>IF(OR(G9="Sv",G9="Ss",G9="PN",ISBLANK(A9)),"","16:00")</f>
        <v>16:00</v>
      </c>
      <c r="E9" s="97"/>
      <c r="F9" s="97"/>
      <c r="G9" s="128"/>
      <c r="H9" s="9"/>
      <c r="I9" s="9"/>
      <c r="J9" s="132" t="str">
        <f>IF(OR(G9="Sv",G9="Ss",G9="PN",ISBLANK(A9)),"","0:30")</f>
        <v>0:30</v>
      </c>
      <c r="K9" s="128"/>
      <c r="L9" s="134">
        <f>IF(ISBLANK(A9),"",IF(OR(G9="Sv",G9="Ss",G9="PN"),0,K9))</f>
        <v>0</v>
      </c>
      <c r="M9" s="134">
        <f>IF(ISBLANK(A9),"",IF(OR(G9="Sv",G9="Ss",G9="PN"),0,8-L9))</f>
        <v>8</v>
      </c>
      <c r="N9" s="136"/>
      <c r="O9" s="74"/>
      <c r="P9" s="73"/>
      <c r="Q9" s="73"/>
    </row>
    <row r="10" spans="1:19" ht="15.75" thickBot="1" x14ac:dyDescent="0.3">
      <c r="A10" s="144" t="s">
        <v>89</v>
      </c>
      <c r="B10" s="107"/>
      <c r="C10" s="133" t="str">
        <f>IF(OR(G10="Sv",G10="Ss",G10="PN",ISBLANK(A10)),"","7:30")</f>
        <v>7:30</v>
      </c>
      <c r="D10" s="133" t="str">
        <f>IF(OR(G10="Sv",G10="Ss",G10="PN",ISBLANK(A10)),"","16:00")</f>
        <v>16:00</v>
      </c>
      <c r="E10" s="99"/>
      <c r="F10" s="100"/>
      <c r="G10" s="129"/>
      <c r="H10" s="87"/>
      <c r="I10" s="87"/>
      <c r="J10" s="133" t="str">
        <f>IF(OR(G10="Sv",G10="Ss",G10="PN",ISBLANK(A10)),"","0:30")</f>
        <v>0:30</v>
      </c>
      <c r="K10" s="129"/>
      <c r="L10" s="137">
        <f>IF(ISBLANK(A10),"",IF(OR(G10="Sv",G10="Ss",G10="PN"),0,K10))</f>
        <v>0</v>
      </c>
      <c r="M10" s="137">
        <f>IF(ISBLANK(A10),"",IF(OR(G10="Sv",G10="Ss",G10="PN"),0,8-L10))</f>
        <v>8</v>
      </c>
      <c r="N10" s="138" t="s">
        <v>77</v>
      </c>
      <c r="O10" s="137">
        <f>SUM(L6:L10)+P2</f>
        <v>0</v>
      </c>
      <c r="P10" s="86"/>
      <c r="Q10" s="86"/>
    </row>
    <row r="11" spans="1:19" x14ac:dyDescent="0.25">
      <c r="A11" s="93">
        <v>9</v>
      </c>
      <c r="B11" s="105">
        <v>2</v>
      </c>
      <c r="C11" s="132" t="str">
        <f>IF(OR(G11="Sv",G11="Ss",G11="PN",ISBLANK(A11)),"","7:30")</f>
        <v>7:30</v>
      </c>
      <c r="D11" s="132" t="str">
        <f>IF(OR(G11="Sv",G11="Ss",G11="PN",ISBLANK(A11)),"","16:00")</f>
        <v>16:00</v>
      </c>
      <c r="E11" s="101"/>
      <c r="F11" s="101"/>
      <c r="G11" s="127"/>
      <c r="H11" s="84"/>
      <c r="I11" s="84"/>
      <c r="J11" s="132" t="str">
        <f>IF(OR(G11="Sv",G11="Ss",G11="PN",ISBLANK(A11)),"","0:30")</f>
        <v>0:30</v>
      </c>
      <c r="K11" s="127"/>
      <c r="L11" s="134">
        <f>IF(ISBLANK(A11),"",IF(OR(G11="Sv",G11="Ss",G11="PN"),0,K11))</f>
        <v>0</v>
      </c>
      <c r="M11" s="134">
        <f>IF(ISBLANK(A11),"",IF(OR(G11="Sv",G11="Ss",G11="PN"),0,8-L11))</f>
        <v>8</v>
      </c>
      <c r="N11" s="135" t="s">
        <v>76</v>
      </c>
      <c r="O11" s="134">
        <f>uvazek_2</f>
        <v>20</v>
      </c>
      <c r="P11" s="85"/>
      <c r="Q11" s="85"/>
    </row>
    <row r="12" spans="1:19" x14ac:dyDescent="0.25">
      <c r="A12" s="92">
        <v>10</v>
      </c>
      <c r="B12" s="106"/>
      <c r="C12" s="132" t="str">
        <f>IF(OR(G12="Sv",G12="Ss",G12="PN",ISBLANK(A12)),"","7:30")</f>
        <v>7:30</v>
      </c>
      <c r="D12" s="132" t="str">
        <f>IF(OR(G12="Sv",G12="Ss",G12="PN",ISBLANK(A12)),"","16:00")</f>
        <v>16:00</v>
      </c>
      <c r="E12" s="98"/>
      <c r="F12" s="97"/>
      <c r="G12" s="128"/>
      <c r="H12" s="9"/>
      <c r="I12" s="9"/>
      <c r="J12" s="132" t="str">
        <f>IF(OR(G12="Sv",G12="Ss",G12="PN",ISBLANK(A12)),"","0:30")</f>
        <v>0:30</v>
      </c>
      <c r="K12" s="128"/>
      <c r="L12" s="134">
        <f>IF(ISBLANK(A12),"",IF(OR(G12="Sv",G12="Ss",G12="PN"),0,K12))</f>
        <v>0</v>
      </c>
      <c r="M12" s="134">
        <f>IF(ISBLANK(A12),"",IF(OR(G12="Sv",G12="Ss",G12="PN"),0,8-L12))</f>
        <v>8</v>
      </c>
      <c r="N12" s="136"/>
      <c r="O12" s="74"/>
      <c r="P12" s="73"/>
      <c r="Q12" s="73"/>
    </row>
    <row r="13" spans="1:19" x14ac:dyDescent="0.25">
      <c r="A13" s="93">
        <v>11</v>
      </c>
      <c r="B13" s="106"/>
      <c r="C13" s="132" t="str">
        <f>IF(OR(G13="Sv",G13="Ss",G13="PN",ISBLANK(A13)),"","7:30")</f>
        <v>7:30</v>
      </c>
      <c r="D13" s="132" t="str">
        <f>IF(OR(G13="Sv",G13="Ss",G13="PN",ISBLANK(A13)),"","16:00")</f>
        <v>16:00</v>
      </c>
      <c r="E13" s="97"/>
      <c r="F13" s="97"/>
      <c r="G13" s="128"/>
      <c r="H13" s="9"/>
      <c r="I13" s="8"/>
      <c r="J13" s="132" t="str">
        <f>IF(OR(G13="Sv",G13="Ss",G13="PN",ISBLANK(A13)),"","0:30")</f>
        <v>0:30</v>
      </c>
      <c r="K13" s="128"/>
      <c r="L13" s="134">
        <f>IF(ISBLANK(A13),"",IF(OR(G13="Sv",G13="Ss",G13="PN"),0,K13))</f>
        <v>0</v>
      </c>
      <c r="M13" s="134">
        <f>IF(ISBLANK(A13),"",IF(OR(G13="Sv",G13="Ss",G13="PN"),0,8-L13))</f>
        <v>8</v>
      </c>
      <c r="N13" s="136" t="s">
        <v>101</v>
      </c>
      <c r="O13" s="151">
        <f>IF(O15-O11&lt;0,0,O15-O11)</f>
        <v>0</v>
      </c>
      <c r="P13" s="73"/>
      <c r="Q13" s="73"/>
    </row>
    <row r="14" spans="1:19" x14ac:dyDescent="0.25">
      <c r="A14" s="92">
        <v>12</v>
      </c>
      <c r="B14" s="106"/>
      <c r="C14" s="132" t="str">
        <f>IF(OR(G14="Sv",G14="Ss",G14="PN",ISBLANK(A14)),"","7:30")</f>
        <v>7:30</v>
      </c>
      <c r="D14" s="132" t="str">
        <f>IF(OR(G14="Sv",G14="Ss",G14="PN",ISBLANK(A14)),"","16:00")</f>
        <v>16:00</v>
      </c>
      <c r="E14" s="97"/>
      <c r="F14" s="97"/>
      <c r="G14" s="128"/>
      <c r="H14" s="9"/>
      <c r="I14" s="9"/>
      <c r="J14" s="132" t="str">
        <f>IF(OR(G14="Sv",G14="Ss",G14="PN",ISBLANK(A14)),"","0:30")</f>
        <v>0:30</v>
      </c>
      <c r="K14" s="128"/>
      <c r="L14" s="134">
        <f>IF(ISBLANK(A14),"",IF(OR(G14="Sv",G14="Ss",G14="PN"),0,K14))</f>
        <v>0</v>
      </c>
      <c r="M14" s="134">
        <f>IF(ISBLANK(A14),"",IF(OR(G14="Sv",G14="Ss",G14="PN"),0,8-L14))</f>
        <v>8</v>
      </c>
      <c r="N14" s="136"/>
      <c r="O14" s="74"/>
      <c r="P14" s="73"/>
      <c r="Q14" s="73"/>
    </row>
    <row r="15" spans="1:19" ht="15.75" thickBot="1" x14ac:dyDescent="0.3">
      <c r="A15" s="144">
        <v>13</v>
      </c>
      <c r="B15" s="107"/>
      <c r="C15" s="133" t="str">
        <f>IF(OR(G15="Sv",G15="Ss",G15="PN",ISBLANK(A15)),"","7:30")</f>
        <v>7:30</v>
      </c>
      <c r="D15" s="133" t="str">
        <f>IF(OR(G15="Sv",G15="Ss",G15="PN",ISBLANK(A15)),"","16:00")</f>
        <v>16:00</v>
      </c>
      <c r="E15" s="99"/>
      <c r="F15" s="100"/>
      <c r="G15" s="129"/>
      <c r="H15" s="87"/>
      <c r="I15" s="87"/>
      <c r="J15" s="133" t="str">
        <f>IF(OR(G15="Sv",G15="Ss",G15="PN",ISBLANK(A15)),"","0:30")</f>
        <v>0:30</v>
      </c>
      <c r="K15" s="129"/>
      <c r="L15" s="137">
        <f>IF(ISBLANK(A15),"",IF(OR(G15="Sv",G15="Ss",G15="PN"),0,K15))</f>
        <v>0</v>
      </c>
      <c r="M15" s="137">
        <f>IF(ISBLANK(A15),"",IF(OR(G15="Sv",G15="Ss",G15="PN"),0,8-L15))</f>
        <v>8</v>
      </c>
      <c r="N15" s="138" t="s">
        <v>77</v>
      </c>
      <c r="O15" s="137">
        <f>SUM(L11:L15)</f>
        <v>0</v>
      </c>
      <c r="P15" s="86"/>
      <c r="Q15" s="86"/>
    </row>
    <row r="16" spans="1:19" x14ac:dyDescent="0.25">
      <c r="A16" s="93">
        <v>16</v>
      </c>
      <c r="B16" s="105">
        <v>1</v>
      </c>
      <c r="C16" s="132" t="str">
        <f>IF(OR(G16="Sv",G16="Ss",G16="PN",ISBLANK(A16)),"","7:30")</f>
        <v>7:30</v>
      </c>
      <c r="D16" s="132" t="str">
        <f>IF(OR(G16="Sv",G16="Ss",G16="PN",ISBLANK(A16)),"","16:00")</f>
        <v>16:00</v>
      </c>
      <c r="E16" s="101"/>
      <c r="F16" s="101"/>
      <c r="G16" s="127"/>
      <c r="H16" s="84"/>
      <c r="I16" s="84"/>
      <c r="J16" s="132" t="str">
        <f>IF(OR(G16="Sv",G16="Ss",G16="PN",ISBLANK(A16)),"","0:30")</f>
        <v>0:30</v>
      </c>
      <c r="K16" s="127"/>
      <c r="L16" s="134">
        <f>IF(ISBLANK(A16),"",IF(OR(G16="Sv",G16="Ss",G16="PN"),0,K16))</f>
        <v>0</v>
      </c>
      <c r="M16" s="134">
        <f>IF(ISBLANK(A16),"",IF(OR(G16="Sv",G16="Ss",G16="PN"),0,8-L16))</f>
        <v>8</v>
      </c>
      <c r="N16" s="135" t="s">
        <v>76</v>
      </c>
      <c r="O16" s="134">
        <f>uvazek_1</f>
        <v>18</v>
      </c>
      <c r="P16" s="85"/>
      <c r="Q16" s="85"/>
    </row>
    <row r="17" spans="1:17" x14ac:dyDescent="0.25">
      <c r="A17" s="92">
        <v>17</v>
      </c>
      <c r="B17" s="106"/>
      <c r="C17" s="132" t="str">
        <f>IF(OR(G17="Sv",G17="Ss",G17="PN",ISBLANK(A17)),"","7:30")</f>
        <v>7:30</v>
      </c>
      <c r="D17" s="132" t="str">
        <f>IF(OR(G17="Sv",G17="Ss",G17="PN",ISBLANK(A17)),"","16:00")</f>
        <v>16:00</v>
      </c>
      <c r="E17" s="98"/>
      <c r="F17" s="97"/>
      <c r="G17" s="128"/>
      <c r="H17" s="9"/>
      <c r="I17" s="9"/>
      <c r="J17" s="132" t="str">
        <f>IF(OR(G17="Sv",G17="Ss",G17="PN",ISBLANK(A17)),"","0:30")</f>
        <v>0:30</v>
      </c>
      <c r="K17" s="128"/>
      <c r="L17" s="134">
        <f>IF(ISBLANK(A17),"",IF(OR(G17="Sv",G17="Ss",G17="PN"),0,K17))</f>
        <v>0</v>
      </c>
      <c r="M17" s="134">
        <f>IF(ISBLANK(A17),"",IF(OR(G17="Sv",G17="Ss",G17="PN"),0,8-L17))</f>
        <v>8</v>
      </c>
      <c r="N17" s="136"/>
      <c r="O17" s="74"/>
      <c r="P17" s="73"/>
      <c r="Q17" s="73"/>
    </row>
    <row r="18" spans="1:17" x14ac:dyDescent="0.25">
      <c r="A18" s="93">
        <v>18</v>
      </c>
      <c r="B18" s="106"/>
      <c r="C18" s="132" t="str">
        <f>IF(OR(G18="Sv",G18="Ss",G18="PN",ISBLANK(A18)),"","7:30")</f>
        <v>7:30</v>
      </c>
      <c r="D18" s="132" t="str">
        <f>IF(OR(G18="Sv",G18="Ss",G18="PN",ISBLANK(A18)),"","16:00")</f>
        <v>16:00</v>
      </c>
      <c r="E18" s="97"/>
      <c r="F18" s="97"/>
      <c r="G18" s="128"/>
      <c r="H18" s="9"/>
      <c r="I18" s="8"/>
      <c r="J18" s="132" t="str">
        <f>IF(OR(G18="Sv",G18="Ss",G18="PN",ISBLANK(A18)),"","0:30")</f>
        <v>0:30</v>
      </c>
      <c r="K18" s="128"/>
      <c r="L18" s="134">
        <f>IF(ISBLANK(A18),"",IF(OR(G18="Sv",G18="Ss",G18="PN"),0,K18))</f>
        <v>0</v>
      </c>
      <c r="M18" s="134">
        <f>IF(ISBLANK(A18),"",IF(OR(G18="Sv",G18="Ss",G18="PN"),0,8-L18))</f>
        <v>8</v>
      </c>
      <c r="N18" s="136" t="s">
        <v>101</v>
      </c>
      <c r="O18" s="151">
        <f>IF(O20-O16&lt;0,0,O20-O16)</f>
        <v>0</v>
      </c>
      <c r="P18" s="73"/>
      <c r="Q18" s="73"/>
    </row>
    <row r="19" spans="1:17" x14ac:dyDescent="0.25">
      <c r="A19" s="92">
        <v>19</v>
      </c>
      <c r="B19" s="106"/>
      <c r="C19" s="132" t="str">
        <f>IF(OR(G19="Sv",G19="Ss",G19="PN",ISBLANK(A19)),"","7:30")</f>
        <v>7:30</v>
      </c>
      <c r="D19" s="132" t="str">
        <f>IF(OR(G19="Sv",G19="Ss",G19="PN",ISBLANK(A19)),"","16:00")</f>
        <v>16:00</v>
      </c>
      <c r="E19" s="97"/>
      <c r="F19" s="97"/>
      <c r="G19" s="128"/>
      <c r="H19" s="9"/>
      <c r="I19" s="9"/>
      <c r="J19" s="132" t="str">
        <f>IF(OR(G19="Sv",G19="Ss",G19="PN",ISBLANK(A19)),"","0:30")</f>
        <v>0:30</v>
      </c>
      <c r="K19" s="128"/>
      <c r="L19" s="134">
        <f>IF(ISBLANK(A19),"",IF(OR(G19="Sv",G19="Ss",G19="PN"),0,K19))</f>
        <v>0</v>
      </c>
      <c r="M19" s="134">
        <f>IF(ISBLANK(A19),"",IF(OR(G19="Sv",G19="Ss",G19="PN"),0,8-L19))</f>
        <v>8</v>
      </c>
      <c r="N19" s="136"/>
      <c r="O19" s="74"/>
      <c r="P19" s="73"/>
      <c r="Q19" s="73"/>
    </row>
    <row r="20" spans="1:17" ht="15.75" thickBot="1" x14ac:dyDescent="0.3">
      <c r="A20" s="144">
        <v>20</v>
      </c>
      <c r="B20" s="107"/>
      <c r="C20" s="133" t="str">
        <f>IF(OR(G20="Sv",G20="Ss",G20="PN",ISBLANK(A20)),"","7:30")</f>
        <v>7:30</v>
      </c>
      <c r="D20" s="133" t="str">
        <f>IF(OR(G20="Sv",G20="Ss",G20="PN",ISBLANK(A20)),"","16:00")</f>
        <v>16:00</v>
      </c>
      <c r="E20" s="99"/>
      <c r="F20" s="100"/>
      <c r="G20" s="129"/>
      <c r="H20" s="87"/>
      <c r="I20" s="87"/>
      <c r="J20" s="133" t="str">
        <f>IF(OR(G20="Sv",G20="Ss",G20="PN",ISBLANK(A20)),"","0:30")</f>
        <v>0:30</v>
      </c>
      <c r="K20" s="129"/>
      <c r="L20" s="137">
        <f>IF(ISBLANK(A20),"",IF(OR(G20="Sv",G20="Ss",G20="PN"),0,K20))</f>
        <v>0</v>
      </c>
      <c r="M20" s="137">
        <f>IF(ISBLANK(A20),"",IF(OR(G20="Sv",G20="Ss",G20="PN"),0,8-L20))</f>
        <v>8</v>
      </c>
      <c r="N20" s="138" t="s">
        <v>77</v>
      </c>
      <c r="O20" s="137">
        <f>SUM(L16:L20)</f>
        <v>0</v>
      </c>
      <c r="P20" s="86"/>
      <c r="Q20" s="86"/>
    </row>
    <row r="21" spans="1:17" x14ac:dyDescent="0.25">
      <c r="A21" s="93">
        <v>23</v>
      </c>
      <c r="B21" s="105">
        <v>0</v>
      </c>
      <c r="C21" s="132" t="str">
        <f>IF(OR(G21="Sv",G21="Ss",G21="PN",ISBLANK(A21)),"","7:30")</f>
        <v>7:30</v>
      </c>
      <c r="D21" s="132" t="str">
        <f>IF(OR(G21="Sv",G21="Ss",G21="PN",ISBLANK(A21)),"","16:00")</f>
        <v>16:00</v>
      </c>
      <c r="E21" s="101"/>
      <c r="F21" s="101"/>
      <c r="G21" s="127"/>
      <c r="H21" s="84"/>
      <c r="I21" s="84"/>
      <c r="J21" s="132" t="str">
        <f>IF(OR(G21="Sv",G21="Ss",G21="PN",ISBLANK(A21)),"","0:30")</f>
        <v>0:30</v>
      </c>
      <c r="K21" s="127"/>
      <c r="L21" s="134">
        <f>IF(ISBLANK(A21),"",IF(OR(G21="Sv",G21="Ss",G21="PN"),0,K21))</f>
        <v>0</v>
      </c>
      <c r="M21" s="134">
        <f>IF(ISBLANK(A21),"",IF(OR(G21="Sv",G21="Ss",G21="PN"),0,8-L21))</f>
        <v>8</v>
      </c>
      <c r="N21" s="135" t="s">
        <v>76</v>
      </c>
      <c r="O21" s="134">
        <f>uvazek_2</f>
        <v>20</v>
      </c>
      <c r="P21" s="85"/>
      <c r="Q21" s="85"/>
    </row>
    <row r="22" spans="1:17" x14ac:dyDescent="0.25">
      <c r="A22" s="92">
        <v>24</v>
      </c>
      <c r="B22" s="106"/>
      <c r="C22" s="132" t="str">
        <f>IF(OR(G22="Sv",G22="Ss",G22="PN",ISBLANK(A22)),"","7:30")</f>
        <v>7:30</v>
      </c>
      <c r="D22" s="132" t="str">
        <f>IF(OR(G22="Sv",G22="Ss",G22="PN",ISBLANK(A22)),"","16:00")</f>
        <v>16:00</v>
      </c>
      <c r="E22" s="98"/>
      <c r="F22" s="97"/>
      <c r="G22" s="128"/>
      <c r="H22" s="9"/>
      <c r="I22" s="9"/>
      <c r="J22" s="132" t="str">
        <f>IF(OR(G22="Sv",G22="Ss",G22="PN",ISBLANK(A22)),"","0:30")</f>
        <v>0:30</v>
      </c>
      <c r="K22" s="128"/>
      <c r="L22" s="134">
        <f>IF(ISBLANK(A22),"",IF(OR(G22="Sv",G22="Ss",G22="PN"),0,K22))</f>
        <v>0</v>
      </c>
      <c r="M22" s="134">
        <f>IF(ISBLANK(A22),"",IF(OR(G22="Sv",G22="Ss",G22="PN"),0,8-L22))</f>
        <v>8</v>
      </c>
      <c r="N22" s="136"/>
      <c r="O22" s="74"/>
      <c r="P22" s="73"/>
      <c r="Q22" s="73"/>
    </row>
    <row r="23" spans="1:17" x14ac:dyDescent="0.25">
      <c r="A23" s="93">
        <v>25</v>
      </c>
      <c r="B23" s="106"/>
      <c r="C23" s="132" t="str">
        <f>IF(OR(G23="Sv",G23="Ss",G23="PN",ISBLANK(A23)),"","7:30")</f>
        <v>7:30</v>
      </c>
      <c r="D23" s="132" t="str">
        <f>IF(OR(G23="Sv",G23="Ss",G23="PN",ISBLANK(A23)),"","16:00")</f>
        <v>16:00</v>
      </c>
      <c r="E23" s="97"/>
      <c r="F23" s="97"/>
      <c r="G23" s="128"/>
      <c r="H23" s="9"/>
      <c r="I23" s="8"/>
      <c r="J23" s="132" t="str">
        <f>IF(OR(G23="Sv",G23="Ss",G23="PN",ISBLANK(A23)),"","0:30")</f>
        <v>0:30</v>
      </c>
      <c r="K23" s="128"/>
      <c r="L23" s="134">
        <f>IF(ISBLANK(A23),"",IF(OR(G23="Sv",G23="Ss",G23="PN"),0,K23))</f>
        <v>0</v>
      </c>
      <c r="M23" s="134">
        <f>IF(ISBLANK(A23),"",IF(OR(G23="Sv",G23="Ss",G23="PN"),0,8-L23))</f>
        <v>8</v>
      </c>
      <c r="N23" s="136" t="s">
        <v>101</v>
      </c>
      <c r="O23" s="151">
        <f>IF(O25-O21&lt;0,0,O25-O21)</f>
        <v>0</v>
      </c>
      <c r="P23" s="73"/>
      <c r="Q23" s="73"/>
    </row>
    <row r="24" spans="1:17" x14ac:dyDescent="0.25">
      <c r="A24" s="92">
        <v>26</v>
      </c>
      <c r="B24" s="106"/>
      <c r="C24" s="132" t="str">
        <f>IF(OR(G24="Sv",G24="Ss",G24="PN",ISBLANK(A24)),"","7:30")</f>
        <v>7:30</v>
      </c>
      <c r="D24" s="132" t="str">
        <f>IF(OR(G24="Sv",G24="Ss",G24="PN",ISBLANK(A24)),"","16:00")</f>
        <v>16:00</v>
      </c>
      <c r="E24" s="97"/>
      <c r="F24" s="97"/>
      <c r="G24" s="128"/>
      <c r="H24" s="9"/>
      <c r="I24" s="9"/>
      <c r="J24" s="132" t="str">
        <f>IF(OR(G24="Sv",G24="Ss",G24="PN",ISBLANK(A24)),"","0:30")</f>
        <v>0:30</v>
      </c>
      <c r="K24" s="128"/>
      <c r="L24" s="134">
        <f>IF(ISBLANK(A24),"",IF(OR(G24="Sv",G24="Ss",G24="PN"),0,K24))</f>
        <v>0</v>
      </c>
      <c r="M24" s="134">
        <f>IF(ISBLANK(A24),"",IF(OR(G24="Sv",G24="Ss",G24="PN"),0,8-L24))</f>
        <v>8</v>
      </c>
      <c r="N24" s="136"/>
      <c r="O24" s="74"/>
      <c r="P24" s="73"/>
      <c r="Q24" s="73"/>
    </row>
    <row r="25" spans="1:17" ht="15.75" thickBot="1" x14ac:dyDescent="0.3">
      <c r="A25" s="144">
        <v>27</v>
      </c>
      <c r="B25" s="107"/>
      <c r="C25" s="133" t="str">
        <f>IF(OR(G25="Sv",G25="Ss",G25="PN",ISBLANK(A25)),"","7:30")</f>
        <v>7:30</v>
      </c>
      <c r="D25" s="133" t="str">
        <f>IF(OR(G25="Sv",G25="Ss",G25="PN",ISBLANK(A25)),"","16:00")</f>
        <v>16:00</v>
      </c>
      <c r="E25" s="99"/>
      <c r="F25" s="100"/>
      <c r="G25" s="129"/>
      <c r="H25" s="87"/>
      <c r="I25" s="87"/>
      <c r="J25" s="133" t="str">
        <f>IF(OR(G25="Sv",G25="Ss",G25="PN",ISBLANK(A25)),"","0:30")</f>
        <v>0:30</v>
      </c>
      <c r="K25" s="129"/>
      <c r="L25" s="137">
        <f>IF(ISBLANK(A25),"",IF(OR(G25="Sv",G25="Ss",G25="PN"),0,K25))</f>
        <v>0</v>
      </c>
      <c r="M25" s="137">
        <f>IF(ISBLANK(A25),"",IF(OR(G25="Sv",G25="Ss",G25="PN"),0,8-L25))</f>
        <v>8</v>
      </c>
      <c r="N25" s="138" t="s">
        <v>77</v>
      </c>
      <c r="O25" s="137">
        <f>SUM(L21:L25)</f>
        <v>0</v>
      </c>
      <c r="P25" s="86"/>
      <c r="Q25" s="86"/>
    </row>
    <row r="26" spans="1:17" x14ac:dyDescent="0.25">
      <c r="A26" s="93">
        <v>30</v>
      </c>
      <c r="B26" s="105">
        <v>0</v>
      </c>
      <c r="C26" s="132" t="str">
        <f>IF(OR(G26="Sv",G26="Ss",G26="PN",ISBLANK(A26)),"","7:30")</f>
        <v>7:30</v>
      </c>
      <c r="D26" s="132" t="str">
        <f>IF(OR(G26="Sv",G26="Ss",G26="PN",ISBLANK(A26)),"","16:00")</f>
        <v>16:00</v>
      </c>
      <c r="E26" s="101"/>
      <c r="F26" s="101"/>
      <c r="G26" s="127"/>
      <c r="H26" s="84"/>
      <c r="I26" s="84"/>
      <c r="J26" s="132" t="str">
        <f>IF(OR(G26="Sv",G26="Ss",G26="PN",ISBLANK(A26)),"","0:30")</f>
        <v>0:30</v>
      </c>
      <c r="K26" s="127"/>
      <c r="L26" s="134">
        <f>IF(ISBLANK(A26),"",IF(OR(G26="Sv",G26="Ss",G26="PN"),0,K26))</f>
        <v>0</v>
      </c>
      <c r="M26" s="134">
        <f>IF(ISBLANK(A26),"",IF(OR(G26="Sv",G26="Ss",G26="PN"),0,8-L26))</f>
        <v>8</v>
      </c>
      <c r="N26" s="135" t="s">
        <v>76</v>
      </c>
      <c r="O26" s="134">
        <f>uvazek_2</f>
        <v>20</v>
      </c>
      <c r="P26" s="85"/>
      <c r="Q26" s="85"/>
    </row>
    <row r="27" spans="1:17" x14ac:dyDescent="0.25">
      <c r="A27" s="93">
        <v>31</v>
      </c>
      <c r="B27" s="106"/>
      <c r="C27" s="132" t="str">
        <f>IF(OR(G27="Sv",G27="Ss",G27="PN",ISBLANK(A27)),"","7:30")</f>
        <v>7:30</v>
      </c>
      <c r="D27" s="132" t="str">
        <f>IF(OR(G27="Sv",G27="Ss",G27="PN",ISBLANK(A27)),"","16:00")</f>
        <v>16:00</v>
      </c>
      <c r="E27" s="98"/>
      <c r="F27" s="97"/>
      <c r="G27" s="128"/>
      <c r="H27" s="9"/>
      <c r="I27" s="9"/>
      <c r="J27" s="132" t="str">
        <f>IF(OR(G27="Sv",G27="Ss",G27="PN",ISBLANK(A27)),"","0:30")</f>
        <v>0:30</v>
      </c>
      <c r="K27" s="127"/>
      <c r="L27" s="134">
        <f>IF(ISBLANK(A27),"",IF(OR(G27="Sv",G27="Ss",G27="PN"),0,K27))</f>
        <v>0</v>
      </c>
      <c r="M27" s="134">
        <f>IF(ISBLANK(A27),"",IF(OR(G27="Sv",G27="Ss",G27="PN"),0,8-L27))</f>
        <v>8</v>
      </c>
      <c r="N27" s="136"/>
      <c r="O27" s="74"/>
      <c r="P27" s="73"/>
      <c r="Q27" s="73"/>
    </row>
    <row r="28" spans="1:17" x14ac:dyDescent="0.25">
      <c r="A28" s="93"/>
      <c r="B28" s="106"/>
      <c r="C28" s="132" t="str">
        <f>IF(OR(G28="Sv",G28="Ss",G28="PN",ISBLANK(A28)),"","7:30")</f>
        <v/>
      </c>
      <c r="D28" s="132" t="str">
        <f>IF(OR(G28="Sv",G28="Ss",G28="PN",ISBLANK(A28)),"","16:00")</f>
        <v/>
      </c>
      <c r="E28" s="97"/>
      <c r="F28" s="97"/>
      <c r="G28" s="128"/>
      <c r="H28" s="9"/>
      <c r="I28" s="8"/>
      <c r="J28" s="132" t="str">
        <f>IF(OR(G28="Sv",G28="Ss",G28="PN",ISBLANK(A28)),"","0:30")</f>
        <v/>
      </c>
      <c r="K28" s="127"/>
      <c r="L28" s="134" t="str">
        <f>IF(ISBLANK(A28),"",IF(OR(G28="Sv",G28="Ss",G28="PN"),0,K28))</f>
        <v/>
      </c>
      <c r="M28" s="134" t="str">
        <f>IF(ISBLANK(A28),"",IF(OR(G28="Sv",G28="Ss",G28="PN"),0,8-L28))</f>
        <v/>
      </c>
      <c r="N28" s="136" t="s">
        <v>101</v>
      </c>
      <c r="O28" s="151">
        <f>IF(O30-O26&lt;0,0,O30-O26)</f>
        <v>0</v>
      </c>
      <c r="P28" s="73"/>
      <c r="Q28" s="73"/>
    </row>
    <row r="29" spans="1:17" x14ac:dyDescent="0.25">
      <c r="A29" s="93"/>
      <c r="B29" s="106"/>
      <c r="C29" s="132" t="str">
        <f>IF(OR(G29="Sv",G29="Ss",G29="PN",ISBLANK(A29)),"","7:30")</f>
        <v/>
      </c>
      <c r="D29" s="132" t="str">
        <f>IF(OR(G29="Sv",G29="Ss",G29="PN",ISBLANK(A29)),"","16:00")</f>
        <v/>
      </c>
      <c r="E29" s="97"/>
      <c r="F29" s="97"/>
      <c r="G29" s="128"/>
      <c r="H29" s="9"/>
      <c r="I29" s="9"/>
      <c r="J29" s="132" t="str">
        <f>IF(OR(G29="Sv",G29="Ss",G29="PN",ISBLANK(A29)),"","0:30")</f>
        <v/>
      </c>
      <c r="K29" s="127"/>
      <c r="L29" s="134" t="str">
        <f>IF(ISBLANK(A29),"",IF(OR(G29="Sv",G29="Ss",G29="PN"),0,K29))</f>
        <v/>
      </c>
      <c r="M29" s="134" t="str">
        <f>IF(ISBLANK(A29),"",IF(OR(G29="Sv",G29="Ss",G29="PN"),0,8-L29))</f>
        <v/>
      </c>
      <c r="N29" s="136"/>
      <c r="O29" s="74"/>
      <c r="P29" s="73"/>
      <c r="Q29" s="73"/>
    </row>
    <row r="30" spans="1:17" ht="15.75" thickBot="1" x14ac:dyDescent="0.3">
      <c r="A30" s="144"/>
      <c r="B30" s="107"/>
      <c r="C30" s="133" t="str">
        <f>IF(OR(G30="Sv",G30="Ss",G30="PN",ISBLANK(A30)),"","7:30")</f>
        <v/>
      </c>
      <c r="D30" s="133" t="str">
        <f>IF(OR(G30="Sv",G30="Ss",G30="PN",ISBLANK(A30)),"","16:00")</f>
        <v/>
      </c>
      <c r="E30" s="99"/>
      <c r="F30" s="100"/>
      <c r="G30" s="129"/>
      <c r="H30" s="87"/>
      <c r="I30" s="87"/>
      <c r="J30" s="133" t="str">
        <f>IF(OR(G30="Sv",G30="Ss",G30="PN",ISBLANK(A30)),"","0:30")</f>
        <v/>
      </c>
      <c r="K30" s="129"/>
      <c r="L30" s="137" t="str">
        <f>IF(ISBLANK(A30),"",IF(OR(G30="Sv",G30="Ss",G30="PN"),0,K30))</f>
        <v/>
      </c>
      <c r="M30" s="137" t="str">
        <f>IF(ISBLANK(A30),"",IF(OR(G30="Sv",G30="Ss",G30="PN"),0,8-L30))</f>
        <v/>
      </c>
      <c r="N30" s="138" t="s">
        <v>77</v>
      </c>
      <c r="O30" s="137">
        <f>SUM(L26:L30)</f>
        <v>0</v>
      </c>
      <c r="P30" s="86"/>
      <c r="Q30" s="86"/>
    </row>
    <row r="31" spans="1:17" x14ac:dyDescent="0.25">
      <c r="A31" s="88"/>
      <c r="B31" s="88"/>
      <c r="C31" s="82"/>
      <c r="D31" s="83"/>
      <c r="E31" s="89"/>
      <c r="F31" s="90"/>
      <c r="G31" s="91"/>
      <c r="H31" s="84"/>
      <c r="I31" s="84"/>
      <c r="J31" s="82"/>
      <c r="K31" s="82"/>
      <c r="L31" s="145" t="s">
        <v>103</v>
      </c>
      <c r="M31" s="146"/>
      <c r="N31" s="147"/>
      <c r="O31" s="148">
        <f>O30</f>
        <v>0</v>
      </c>
      <c r="P31" s="85"/>
      <c r="Q31" s="85"/>
    </row>
    <row r="32" spans="1:17" x14ac:dyDescent="0.25">
      <c r="A32" s="77" t="s">
        <v>82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>
        <f>SUM(L6:L31)</f>
        <v>0</v>
      </c>
      <c r="M32" s="73">
        <f>SUM(M6:M31)</f>
        <v>176</v>
      </c>
      <c r="N32" s="73">
        <f>SUM(N6:N31)</f>
        <v>0</v>
      </c>
      <c r="O32" s="150">
        <f>SUM(O8,O13,O18,O23,O28)</f>
        <v>0</v>
      </c>
      <c r="P32" s="73"/>
      <c r="Q32" s="73"/>
    </row>
    <row r="33" spans="1:17" x14ac:dyDescent="0.25">
      <c r="A33" s="14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141"/>
      <c r="P33" s="80"/>
      <c r="Q33" s="80"/>
    </row>
    <row r="34" spans="1:17" x14ac:dyDescent="0.25">
      <c r="A34" s="14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141"/>
      <c r="P34" s="80"/>
      <c r="Q34" s="80"/>
    </row>
    <row r="35" spans="1:17" x14ac:dyDescent="0.25">
      <c r="A35" s="14" t="s">
        <v>11</v>
      </c>
      <c r="B35" s="14"/>
      <c r="C35" s="15"/>
      <c r="D35" s="15"/>
      <c r="E35" s="15"/>
      <c r="F35" s="15"/>
      <c r="G35" s="15"/>
      <c r="H35" s="2"/>
      <c r="I35" s="2"/>
      <c r="J35" s="2"/>
      <c r="K35" s="2"/>
      <c r="L35" s="2"/>
      <c r="M35" s="2"/>
      <c r="N35" s="3"/>
      <c r="O35" s="3"/>
    </row>
    <row r="36" spans="1:17" x14ac:dyDescent="0.25">
      <c r="A36" s="14"/>
      <c r="B36" s="14"/>
      <c r="C36" s="15"/>
      <c r="D36" s="15"/>
      <c r="E36" s="15"/>
      <c r="F36" s="15"/>
      <c r="G36" s="15"/>
      <c r="H36" s="2"/>
      <c r="I36" s="2"/>
      <c r="J36" s="2"/>
      <c r="K36" s="2"/>
      <c r="L36" s="2"/>
      <c r="M36" s="2"/>
      <c r="N36" s="3"/>
      <c r="O36" s="3"/>
    </row>
    <row r="37" spans="1:17" x14ac:dyDescent="0.25">
      <c r="A37" t="s">
        <v>99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/>
      <c r="O37" s="3"/>
    </row>
  </sheetData>
  <mergeCells count="18">
    <mergeCell ref="B21:B25"/>
    <mergeCell ref="B26:B30"/>
    <mergeCell ref="L31:N31"/>
    <mergeCell ref="O4:O5"/>
    <mergeCell ref="P4:P5"/>
    <mergeCell ref="Q4:Q5"/>
    <mergeCell ref="B6:B10"/>
    <mergeCell ref="B11:B15"/>
    <mergeCell ref="B16:B20"/>
    <mergeCell ref="C2:D2"/>
    <mergeCell ref="M2:O2"/>
    <mergeCell ref="A4:A5"/>
    <mergeCell ref="B4:B5"/>
    <mergeCell ref="C4:D4"/>
    <mergeCell ref="E4:G4"/>
    <mergeCell ref="K4:K5"/>
    <mergeCell ref="L4:M4"/>
    <mergeCell ref="N4:N5"/>
  </mergeCells>
  <pageMargins left="0.51181102362204722" right="0.1968503937007874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ucitel</vt:lpstr>
      <vt:lpstr>2013-08</vt:lpstr>
      <vt:lpstr>2013-09</vt:lpstr>
      <vt:lpstr>2013-10</vt:lpstr>
      <vt:lpstr>2013-11</vt:lpstr>
      <vt:lpstr>2013-12</vt:lpstr>
      <vt:lpstr>kal_rok</vt:lpstr>
      <vt:lpstr>'2013-08'!Oblast_tisku</vt:lpstr>
      <vt:lpstr>orgaizace</vt:lpstr>
      <vt:lpstr>organizace</vt:lpstr>
      <vt:lpstr>pracov</vt:lpstr>
      <vt:lpstr>prev_08</vt:lpstr>
      <vt:lpstr>prev8</vt:lpstr>
      <vt:lpstr>uvazek_1</vt:lpstr>
      <vt:lpstr>uvazek_2</vt:lpstr>
      <vt:lpstr>uvazek_tyden_1</vt:lpstr>
      <vt:lpstr>uvazek_tyden_2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Draha</dc:creator>
  <cp:lastModifiedBy>LovPav</cp:lastModifiedBy>
  <cp:lastPrinted>2013-10-01T19:56:21Z</cp:lastPrinted>
  <dcterms:created xsi:type="dcterms:W3CDTF">2013-06-10T12:25:30Z</dcterms:created>
  <dcterms:modified xsi:type="dcterms:W3CDTF">2013-10-01T21:06:14Z</dcterms:modified>
</cp:coreProperties>
</file>